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</definedNames>
  <calcPr calcMode="manual"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<sst xmlns="http://schemas.openxmlformats.org/spreadsheetml/2006/main" count="2336" uniqueCount="1346">
  <si>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</si>
  <si>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</si>
  <si>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</si>
  <si>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</si>
  <si>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</si>
  <si>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</si>
  <si>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</si>
  <si>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</si>
  <si>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</si>
  <si>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</si>
  <si>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</si>
  <si>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</si>
  <si>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</si>
  <si>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</si>
  <si>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</si>
  <si>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</si>
  <si>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</si>
  <si>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</si>
  <si>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</si>
  <si>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</si>
  <si>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</si>
  <si>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</si>
  <si>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</si>
  <si>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</si>
  <si>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</si>
  <si>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</si>
  <si>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</si>
  <si>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</si>
  <si>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</si>
  <si>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</si>
  <si>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</si>
  <si>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</si>
  <si>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</si>
  <si>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</si>
  <si>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</si>
  <si>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</si>
  <si>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</si>
  <si>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</si>
  <si>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</si>
  <si>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</si>
  <si>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</si>
  <si>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</si>
  <si>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</si>
  <si>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</si>
  <si>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</si>
  <si>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</si>
  <si>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</si>
  <si>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</si>
  <si>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</si>
  <si>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</si>
  <si>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</si>
  <si>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</si>
  <si>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</si>
  <si>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</si>
  <si>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</si>
  <si>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</si>
  <si>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</si>
  <si>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</si>
  <si>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</si>
  <si>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</si>
  <si>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</si>
  <si>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</si>
  <si>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</si>
  <si>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</si>
  <si>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</si>
  <si>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</si>
  <si>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</si>
  <si>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</si>
  <si>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</si>
  <si>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</si>
  <si>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</si>
  <si>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</si>
  <si>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</si>
  <si>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</si>
  <si>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</si>
  <si>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</si>
  <si>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</si>
  <si>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</si>
  <si>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</si>
  <si>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</si>
  <si>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</si>
  <si>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</si>
  <si>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</si>
  <si>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</si>
  <si>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</si>
  <si>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</si>
  <si>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</si>
  <si>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</si>
  <si>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</si>
  <si>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</si>
  <si>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</si>
  <si>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</si>
  <si>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</si>
  <si>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</si>
  <si>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</si>
  <si>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</si>
  <si>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</si>
  <si>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</si>
  <si>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</si>
  <si>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</si>
  <si>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</si>
  <si>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</si>
  <si>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</si>
  <si>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</si>
  <si>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</si>
  <si>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</si>
  <si>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</si>
  <si>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</si>
  <si>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</si>
  <si>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</si>
  <si>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</si>
  <si>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</si>
  <si>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</si>
  <si>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</si>
  <si>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</si>
  <si>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</si>
  <si>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</si>
  <si>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</si>
  <si>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</si>
  <si>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</si>
  <si>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</si>
  <si>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</si>
  <si>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</si>
  <si>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</si>
  <si>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</si>
  <si>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</si>
  <si>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</si>
  <si>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</si>
  <si>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</si>
  <si>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</si>
  <si>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</si>
  <si>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</si>
  <si>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</si>
  <si>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</si>
  <si>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</si>
  <si>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</si>
  <si>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</si>
  <si>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</si>
  <si>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</si>
  <si>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</si>
  <si>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</si>
  <si>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</si>
  <si>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</si>
  <si>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</si>
  <si>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</si>
  <si>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</si>
  <si>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</si>
  <si>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</si>
  <si>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</si>
  <si>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</si>
  <si>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</si>
  <si>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</si>
  <si>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</si>
  <si>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</si>
  <si>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</si>
  <si>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</si>
  <si>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</si>
  <si>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</si>
  <si>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</si>
  <si>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</si>
  <si>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</si>
  <si>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</si>
  <si>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</si>
  <si>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</si>
  <si>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</si>
  <si>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</si>
  <si>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</si>
  <si>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</si>
  <si>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</si>
  <si>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</si>
  <si>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</si>
  <si>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</si>
  <si>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</si>
  <si>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</si>
  <si>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</si>
  <si>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</si>
  <si>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</si>
  <si>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</si>
  <si>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</si>
  <si>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</si>
  <si>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</si>
  <si>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</si>
  <si>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</si>
  <si>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</si>
  <si>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</si>
  <si>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</si>
  <si>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</si>
  <si>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</si>
  <si>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</si>
  <si>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</si>
  <si>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</si>
  <si>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</si>
  <si>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</si>
  <si>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</si>
  <si>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</si>
  <si>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</si>
  <si>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</si>
  <si>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</si>
  <si>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</si>
  <si>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</si>
  <si>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</si>
  <si>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</si>
  <si>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</si>
  <si>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</si>
  <si>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</si>
  <si>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</si>
  <si>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</si>
  <si>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</si>
  <si>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</si>
  <si>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</si>
  <si>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</si>
  <si>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</si>
  <si>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</si>
  <si>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</si>
  <si>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</si>
  <si>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</si>
  <si>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</si>
  <si>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</si>
  <si>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</si>
  <si>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</si>
  <si>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</si>
  <si>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</si>
  <si>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</si>
  <si>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</si>
  <si>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</si>
  <si>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</si>
  <si>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</si>
  <si>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</si>
  <si>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</si>
  <si>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</si>
  <si>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</si>
  <si>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</si>
  <si>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</si>
  <si>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</si>
  <si>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</si>
  <si>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</si>
  <si>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</si>
  <si>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</si>
  <si>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</si>
  <si>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</si>
  <si>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</si>
  <si>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</si>
  <si>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</si>
  <si>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</si>
  <si>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</si>
  <si>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</si>
  <si>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</si>
  <si>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</si>
  <si>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</si>
  <si>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</si>
  <si>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</si>
  <si>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</si>
  <si>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</si>
  <si>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</si>
  <si>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</si>
  <si>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</si>
  <si>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</si>
  <si>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</si>
  <si>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</si>
  <si>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</si>
  <si>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</si>
  <si>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</si>
  <si>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</si>
  <si>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</si>
  <si>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</si>
  <si>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</si>
  <si>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</si>
  <si>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</si>
  <si>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</si>
  <si>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</si>
  <si>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</si>
  <si>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</si>
  <si>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</si>
  <si>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</si>
  <si>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</si>
  <si>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</si>
  <si>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</si>
  <si>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</si>
  <si>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</si>
  <si>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</si>
  <si>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</si>
  <si>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</si>
  <si>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</si>
  <si>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</si>
  <si>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</si>
  <si>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</si>
  <si>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</si>
  <si>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</si>
  <si>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</si>
  <si>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</si>
  <si>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</si>
  <si>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</si>
  <si>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</si>
  <si>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</si>
  <si>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</si>
  <si>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</si>
  <si>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</si>
  <si>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</si>
  <si>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</si>
  <si>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</si>
  <si>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</si>
  <si>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</si>
  <si>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</si>
  <si>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</si>
  <si>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</si>
  <si>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</si>
  <si>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</si>
  <si>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</si>
  <si>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</si>
  <si>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</si>
  <si>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</si>
  <si>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</si>
  <si>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</si>
  <si>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</si>
  <si>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</si>
  <si>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</si>
  <si>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</si>
  <si>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</si>
  <si>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</si>
  <si>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</si>
  <si>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</si>
  <si>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</si>
  <si>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</si>
  <si>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</si>
  <si>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</si>
  <si>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</si>
  <si>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</si>
  <si>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</si>
  <si>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</si>
  <si>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</si>
  <si>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</si>
  <si>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</si>
  <si>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</si>
  <si>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</si>
  <si>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</si>
  <si>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</si>
  <si>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</si>
  <si>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</si>
  <si>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</si>
  <si>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</si>
  <si>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</si>
  <si>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</si>
  <si>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</si>
  <si>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</si>
  <si>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</si>
  <si>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</si>
  <si>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</si>
  <si>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</si>
  <si>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</si>
  <si>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</si>
  <si>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</si>
  <si>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</si>
  <si>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</si>
  <si>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</si>
  <si>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</si>
  <si>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</si>
  <si>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</si>
  <si>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</si>
  <si>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</si>
  <si>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</si>
  <si>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</si>
  <si>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</si>
  <si>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</si>
  <si>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</si>
  <si>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</si>
  <si>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</si>
  <si>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</si>
  <si>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</si>
  <si>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</si>
  <si>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</si>
  <si>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</si>
  <si>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</si>
  <si>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</si>
  <si>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</si>
  <si>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</si>
  <si>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</si>
  <si>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</si>
  <si>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</si>
  <si>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</si>
  <si>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</si>
  <si>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</si>
  <si>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</si>
  <si>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</si>
  <si>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</si>
  <si>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</si>
  <si>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</si>
  <si>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</si>
  <si>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</si>
  <si>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</si>
  <si>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</si>
  <si>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</si>
  <si>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</si>
  <si>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</si>
  <si>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</si>
  <si>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</si>
  <si>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</si>
  <si>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</si>
  <si>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</si>
  <si>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</si>
  <si>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</si>
  <si>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</si>
  <si>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</si>
  <si>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</si>
  <si>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</si>
  <si>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</si>
  <si>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</si>
  <si>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</si>
  <si>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</si>
  <si>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</si>
  <si>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</si>
  <si>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</si>
  <si>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</si>
  <si>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</si>
  <si>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</si>
  <si>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</si>
  <si>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</si>
  <si>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</si>
  <si>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</si>
  <si>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</si>
  <si>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</si>
  <si>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</si>
  <si>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</si>
  <si>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</si>
  <si>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</si>
  <si>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</si>
  <si>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</si>
  <si>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</si>
  <si>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</si>
  <si>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</si>
  <si>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</si>
  <si>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</si>
  <si>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</si>
  <si>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</si>
  <si>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</si>
  <si>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</si>
  <si>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</si>
  <si>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</si>
  <si>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</si>
  <si>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</si>
  <si>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</si>
  <si>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</si>
  <si>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</si>
  <si>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</si>
  <si>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</si>
  <si>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</si>
  <si>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</si>
  <si>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</si>
  <si>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</si>
  <si>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</si>
  <si>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</si>
  <si>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</si>
  <si>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</si>
  <si>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</si>
  <si>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</si>
  <si>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</si>
  <si>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</si>
  <si>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</si>
  <si>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</si>
  <si>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</si>
  <si>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</si>
  <si>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</si>
  <si>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</si>
  <si>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</si>
  <si>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</si>
  <si>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</si>
  <si>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</si>
  <si>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</si>
  <si>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</si>
  <si>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</si>
  <si>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</si>
  <si>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</si>
  <si>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</si>
  <si>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</si>
  <si>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</si>
  <si>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</si>
  <si>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</si>
  <si>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</si>
  <si>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</si>
  <si>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</si>
  <si>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</si>
  <si>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</si>
  <si>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</si>
  <si>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</si>
  <si>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</si>
  <si>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</si>
  <si>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</si>
  <si>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</si>
  <si>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</si>
  <si>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</si>
  <si>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</si>
  <si>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</si>
  <si>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</si>
  <si>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</si>
  <si>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</si>
  <si>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</si>
  <si>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</si>
  <si>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</si>
  <si>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</si>
  <si>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</si>
  <si>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</si>
  <si>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</si>
  <si>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</si>
  <si>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</si>
  <si>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</si>
  <si>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</si>
  <si>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</si>
  <si>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</si>
  <si>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</si>
  <si>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</si>
  <si>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</si>
  <si>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</si>
  <si>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</si>
  <si>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</si>
  <si>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</si>
  <si>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</si>
  <si>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</si>
  <si>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</si>
  <si>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</si>
  <si>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</si>
  <si>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</si>
  <si>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</si>
  <si>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</si>
  <si>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</si>
  <si>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</si>
  <si>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</si>
  <si>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</si>
  <si>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</si>
  <si>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</si>
  <si>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</si>
  <si>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</si>
  <si>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</si>
  <si>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</si>
  <si>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</si>
  <si>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</si>
  <si>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</si>
  <si>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</si>
  <si>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</si>
  <si>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</si>
  <si>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</si>
  <si>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</si>
  <si>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</si>
  <si>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</si>
  <si>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</si>
  <si>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</si>
  <si>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</si>
  <si>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</si>
  <si>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</si>
  <si>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</si>
  <si>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</si>
  <si>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</si>
  <si>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</si>
  <si>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</si>
  <si>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</si>
  <si>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</si>
  <si>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</si>
  <si>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</si>
  <si>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</si>
  <si>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</si>
  <si>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</si>
  <si>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</si>
  <si>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</si>
  <si>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</si>
  <si>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</si>
  <si>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</si>
  <si>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</si>
  <si>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</si>
  <si>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</si>
  <si>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</si>
  <si>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</si>
  <si>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</si>
  <si>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</si>
  <si>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</si>
  <si>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</si>
  <si>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</si>
  <si>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</si>
  <si>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</si>
  <si>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</si>
  <si>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</si>
  <si>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</si>
  <si>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</si>
  <si>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</si>
  <si>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</si>
  <si>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</si>
  <si>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</si>
  <si>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</si>
  <si>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</si>
  <si>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</si>
  <si>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</si>
  <si>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</si>
  <si>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</si>
  <si>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</si>
  <si>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</si>
  <si>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</si>
  <si>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</si>
  <si>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</si>
  <si>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</si>
  <si>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</si>
  <si>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</si>
  <si>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</si>
  <si>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</si>
  <si>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</si>
  <si>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</si>
  <si>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</si>
  <si>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</si>
  <si>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</si>
  <si>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</si>
  <si>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</si>
  <si>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</si>
  <si>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</si>
  <si>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</si>
  <si>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</si>
  <si>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</si>
  <si>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</si>
  <si>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</si>
  <si>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</si>
  <si>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</si>
  <si>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</si>
  <si>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</si>
  <si>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</si>
  <si>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</si>
  <si>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</si>
  <si>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</si>
  <si>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</si>
  <si>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</si>
  <si>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</si>
  <si>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</si>
  <si>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</si>
  <si>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</si>
  <si>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</si>
  <si>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</si>
  <si>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</si>
  <si>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</si>
  <si>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</si>
  <si>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</si>
  <si>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</si>
  <si>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</si>
  <si>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</si>
  <si>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</si>
  <si>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</si>
  <si>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</si>
  <si>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</si>
  <si>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</si>
  <si>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</si>
  <si>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</si>
  <si>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</si>
  <si>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</si>
  <si>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</si>
  <si>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</si>
  <si>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</si>
  <si>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</si>
  <si>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</si>
  <si>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</si>
  <si>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</si>
  <si>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</si>
  <si>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</si>
  <si>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</si>
  <si>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</si>
  <si>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</si>
  <si>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</si>
  <si>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</si>
  <si>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</si>
  <si>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</si>
  <si>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</si>
  <si>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</si>
  <si>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</si>
  <si>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</si>
  <si>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</si>
  <si>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</si>
  <si>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</si>
  <si>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</si>
  <si>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</si>
  <si>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</si>
  <si>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</si>
  <si>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</si>
  <si>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</si>
  <si>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</si>
  <si>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</si>
  <si>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</si>
  <si>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</si>
  <si>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</si>
  <si>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</si>
  <si>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</si>
  <si>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</si>
  <si>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</si>
  <si>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</si>
  <si>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</si>
  <si>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</si>
  <si>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</si>
  <si>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</si>
  <si>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</si>
  <si>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</si>
  <si>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</si>
  <si>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</si>
  <si>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</si>
  <si>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</si>
  <si>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</si>
  <si>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</si>
  <si>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</si>
  <si>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</si>
  <si>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</si>
  <si>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</si>
  <si>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</si>
  <si>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</si>
  <si>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</si>
  <si>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</si>
  <si>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</si>
  <si>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</si>
  <si>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</si>
  <si>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</si>
  <si>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</si>
  <si>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</si>
  <si>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</si>
  <si>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</si>
  <si>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</si>
  <si>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</si>
  <si>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</si>
  <si>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</si>
  <si>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</si>
  <si>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</si>
  <si>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</si>
  <si>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</si>
  <si>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</si>
  <si>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</si>
  <si>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</si>
  <si>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</si>
  <si>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</si>
  <si>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</si>
  <si>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</si>
  <si>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</si>
  <si>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</si>
  <si>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</si>
  <si>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</si>
  <si>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</si>
  <si>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</si>
  <si>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</si>
  <si>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</si>
  <si>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</si>
  <si>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</si>
  <si>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</si>
  <si>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</si>
  <si>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</si>
  <si>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</si>
  <si>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</si>
  <si>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</si>
  <si>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</si>
  <si>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</si>
  <si>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</si>
  <si>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</si>
  <si>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</si>
  <si>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</si>
  <si>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</si>
  <si>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</si>
  <si>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</si>
  <si>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</si>
  <si>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</si>
  <si>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</si>
  <si>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</si>
  <si>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</si>
  <si>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</si>
  <si>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</si>
  <si>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</si>
  <si>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</si>
  <si>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</si>
  <si>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</si>
  <si>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</si>
  <si>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</si>
  <si>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</si>
  <si>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</si>
  <si>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</si>
  <si>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</si>
  <si>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</si>
  <si>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</si>
  <si>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</si>
  <si>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</si>
  <si>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</si>
  <si>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</si>
  <si>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</si>
  <si>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</si>
  <si>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</si>
  <si>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</si>
  <si>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</si>
  <si>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</si>
  <si>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</si>
  <si>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</si>
  <si>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</si>
  <si>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</si>
  <si>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</si>
  <si>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</si>
  <si>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</si>
  <si>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</si>
  <si>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</si>
  <si>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</si>
  <si>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</si>
  <si>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</si>
  <si>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</si>
  <si>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</si>
  <si>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</si>
  <si>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</si>
  <si>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</si>
  <si>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</si>
  <si>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</si>
  <si>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</si>
  <si>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</si>
  <si>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</si>
  <si>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</si>
  <si>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</si>
  <si>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</si>
  <si>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</si>
  <si>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</si>
  <si>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</si>
  <si>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</si>
  <si>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</si>
  <si>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</si>
  <si>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</si>
  <si>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</si>
  <si>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</si>
  <si>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</si>
  <si>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</si>
  <si>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</si>
  <si>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</si>
  <si>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</si>
  <si>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</si>
  <si>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</si>
  <si>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</si>
  <si>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</si>
  <si>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</si>
  <si>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</si>
  <si>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</si>
  <si>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</si>
  <si>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</si>
  <si>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</si>
  <si>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</si>
  <si>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</si>
  <si>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</si>
  <si>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</si>
  <si>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</si>
  <si>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</si>
  <si>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</si>
  <si>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</si>
  <si>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</si>
  <si>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</si>
  <si>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</si>
  <si>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</si>
  <si>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</si>
  <si>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</si>
  <si>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</si>
  <si>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</si>
  <si>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</si>
  <si>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</si>
  <si>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</si>
  <si>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</si>
  <si>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</si>
  <si>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</si>
  <si>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</si>
  <si>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</si>
  <si>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</si>
  <si>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</si>
  <si>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</si>
  <si>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</si>
  <si>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</si>
  <si>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</si>
  <si>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</si>
  <si>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</si>
  <si>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</si>
  <si>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</si>
  <si>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</si>
  <si>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</si>
  <si>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</si>
  <si>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</si>
  <si>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</si>
  <si>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</si>
  <si>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</si>
  <si>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</si>
  <si>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</si>
  <si>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</si>
  <si>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</si>
  <si>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</si>
  <si>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</si>
  <si>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</si>
  <si>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</si>
  <si>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</si>
  <si>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</si>
  <si>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</si>
  <si>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</si>
  <si>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</si>
  <si>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</si>
  <si>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</si>
  <si>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</si>
  <si>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</si>
  <si>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</si>
  <si>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</si>
  <si>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</si>
  <si>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</si>
  <si>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</si>
  <si>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</si>
  <si>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</si>
  <si>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</si>
  <si>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</si>
  <si>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</si>
  <si>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</si>
  <si>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</si>
  <si>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</si>
  <si>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</si>
  <si>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</si>
  <si>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</si>
  <si>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</si>
  <si>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</si>
  <si>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</si>
  <si>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</si>
  <si>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</si>
  <si>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</si>
  <si>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</si>
  <si>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</si>
  <si>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</si>
  <si>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</si>
  <si>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</si>
  <si>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</si>
  <si>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</si>
  <si>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</si>
  <si>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</si>
  <si>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</si>
  <si>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</si>
  <si>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</si>
  <si>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</si>
  <si>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</si>
  <si>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</si>
  <si>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</si>
  <si>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</si>
  <si>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</si>
  <si>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</si>
  <si>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</si>
  <si>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</si>
  <si>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</si>
  <si>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</si>
  <si>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</si>
  <si>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</si>
  <si>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</si>
  <si>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</si>
  <si>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</si>
  <si>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</si>
  <si>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</si>
  <si>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</si>
  <si>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</si>
  <si>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</si>
  <si>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</si>
  <si>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</si>
  <si>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</si>
  <si>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</si>
  <si>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</si>
  <si>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</si>
  <si>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</si>
  <si>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</si>
  <si>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</si>
  <si>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</si>
  <si>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</si>
  <si>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</si>
  <si>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</si>
  <si>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</si>
  <si>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</si>
  <si>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</si>
  <si>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</si>
  <si>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</si>
  <si>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</si>
  <si>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</si>
  <si>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</si>
  <si>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</si>
  <si>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</si>
  <si>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</si>
  <si>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</si>
  <si>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</si>
  <si>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</si>
  <si>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</si>
  <si>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</si>
  <si>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</si>
  <si>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</si>
  <si>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</si>
  <si>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</si>
  <si>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</si>
  <si>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</si>
  <si>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</si>
  <si>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</si>
  <si>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</si>
  <si>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</si>
  <si>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</si>
  <si>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</si>
  <si>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</si>
  <si>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</si>
  <si>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</si>
  <si>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</si>
  <si>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</si>
  <si>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</si>
  <si>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</si>
  <si>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</si>
  <si>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</si>
  <si>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</si>
  <si>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</si>
  <si>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</si>
  <si>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</si>
  <si>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</si>
  <si>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</si>
  <si>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</si>
  <si>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</si>
  <si>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</si>
  <si>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</si>
  <si>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</si>
  <si>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</si>
  <si>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</si>
  <si>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</si>
  <si>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</si>
  <si>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</si>
  <si>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</si>
  <si>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</si>
  <si>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</si>
  <si>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</si>
  <si>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</si>
  <si>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</si>
  <si>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</si>
  <si>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</si>
  <si>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</si>
  <si>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</si>
  <si>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</si>
  <si>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</si>
  <si>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</si>
  <si>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</si>
  <si>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</si>
  <si>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</si>
  <si>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</si>
  <si>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</si>
  <si>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</si>
  <si>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</si>
  <si>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</si>
  <si>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</si>
  <si>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</si>
  <si>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</si>
  <si>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</si>
  <si>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</si>
  <si>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</si>
  <si>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</si>
  <si>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</si>
  <si>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</si>
  <si>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</si>
  <si>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</si>
  <si>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</si>
  <si>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</si>
  <si>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</si>
  <si>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</si>
  <si>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</si>
  <si>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</si>
  <si>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</si>
  <si>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</si>
  <si>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</si>
  <si>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</si>
  <si>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</si>
  <si>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</si>
  <si>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</si>
  <si>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</si>
  <si>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</si>
  <si>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</si>
  <si>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</si>
  <si>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</si>
  <si>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</si>
  <si>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</si>
  <si>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</si>
  <si>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</si>
  <si>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</si>
  <si>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</si>
  <si>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</si>
  <si>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</si>
  <si>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</si>
  <si>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</si>
  <si>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</si>
  <si>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</si>
  <si>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</si>
  <si>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</si>
  <si>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</si>
  <si>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</si>
  <si>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</si>
  <si>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</si>
  <si>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</si>
  <si>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</si>
  <si>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</si>
  <si>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</si>
  <si>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</si>
  <si>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</si>
  <si>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</si>
  <si>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</si>
  <si>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</si>
  <si>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</si>
  <si>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</si>
  <si>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</si>
  <si>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</si>
  <si>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</si>
  <si>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</si>
  <si>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</si>
  <si>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</si>
  <si>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</si>
  <si>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</si>
  <si>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</si>
  <si>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</si>
  <si>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</si>
  <si>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</si>
  <si>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</si>
  <si>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</si>
  <si>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</si>
  <si>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</si>
  <si>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</si>
  <si>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</si>
  <si>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</si>
  <si>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</si>
  <si>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</si>
  <si>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</si>
  <si>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</si>
  <si>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</si>
  <si>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</si>
  <si>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</si>
  <si>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</si>
  <si>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</si>
  <si>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</si>
  <si>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</si>
  <si>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</si>
  <si>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</si>
  <si>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</si>
  <si>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</si>
  <si>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</si>
  <si>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</si>
  <si>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</si>
  <si>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</si>
  <si>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</si>
  <si>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</si>
  <si>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</si>
  <si>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</si>
  <si>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</si>
  <si>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</si>
  <si>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</si>
  <si>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</si>
  <si>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</si>
  <si>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</si>
  <si>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</si>
  <si>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</si>
  <si>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</si>
  <si>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</si>
  <si>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</si>
  <si>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</si>
  <si>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</si>
  <si>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</si>
  <si>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</si>
  <si>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</si>
  <si>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</si>
  <si>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</si>
  <si>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</si>
  <si>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</si>
  <si>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</si>
  <si>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</si>
  <si>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</si>
  <si>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</si>
  <si>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</si>
  <si>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</si>
  <si>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</si>
  <si>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</si>
  <si>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</si>
  <si>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</si>
  <si>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</si>
  <si>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</si>
  <si>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</si>
  <si>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</si>
  <si>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</si>
  <si>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</si>
  <si>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</si>
  <si>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</si>
  <si>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</si>
  <si>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</si>
  <si>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</si>
  <si>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</si>
  <si>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</si>
  <si>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</si>
  <si>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</si>
  <si>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</si>
  <si>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</si>
  <si>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</si>
  <si>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</si>
  <si>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</si>
  <si>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</si>
  <si>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</si>
  <si>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</si>
  <si>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</si>
  <si>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</si>
  <si>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</si>
  <si>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</si>
  <si>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</si>
  <si>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</si>
  <si>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</si>
  <si>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</si>
  <si>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</si>
  <si>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</si>
  <si>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</si>
  <si>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</si>
  <si>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</si>
  <si>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</si>
  <si>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</si>
  <si>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</si>
  <si>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</si>
  <si>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</si>
  <si>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</si>
  <si>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</si>
  <si>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</si>
  <si>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</si>
  <si>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</si>
  <si>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</si>
  <si>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</si>
  <si>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</si>
  <si>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</si>
  <si>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</si>
  <si>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</si>
  <si>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</si>
  <si>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</si>
  <si>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</si>
  <si>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</si>
  <si>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</si>
  <si>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</si>
  <si>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</si>
  <si>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</si>
  <si>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</si>
  <si>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</si>
  <si>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</si>
  <si>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</si>
  <si>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</si>
  <si>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</si>
  <si>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</si>
  <si>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</si>
  <si>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</si>
  <si>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</si>
  <si>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</si>
  <si>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</si>
  <si>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</si>
  <si>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</si>
  <si>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</si>
  <si>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</si>
  <si>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</si>
  <si>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</si>
  <si>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</si>
  <si>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</si>
  <si>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</si>
  <si>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</si>
  <si>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</si>
  <si>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</si>
  <si>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</si>
  <si>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</si>
  <si>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</si>
  <si>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</si>
  <si>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</si>
  <si>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</si>
  <si>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</si>
  <si>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</si>
  <si>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</si>
  <si>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</si>
  <si>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</si>
  <si>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</si>
  <si>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</si>
  <si>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</si>
  <si>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</si>
  <si>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</si>
  <si>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</si>
  <si>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</si>
  <si>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</si>
  <si>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</si>
  <si>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</si>
  <si>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</si>
  <si>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</si>
  <si>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</si>
  <si>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</si>
  <si>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</si>
  <si>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</si>
  <si>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</si>
  <si>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</si>
  <si>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</si>
  <si>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</si>
  <si>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</si>
  <si>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</si>
  <si>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</si>
  <si>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</si>
  <si>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</si>
  <si>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</si>
  <si>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</si>
  <si>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</si>
  <si>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</si>
  <si>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</si>
  <si>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</si>
  <si>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</si>
  <si>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</si>
  <si>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</si>
  <si>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</si>
  <si>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</si>
  <si>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</si>
  <si>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</si>
  <si>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</si>
  <si>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</si>
  <si>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</si>
  <si>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</si>
  <si>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</si>
  <si>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</si>
  <si>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</si>
  <si>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</si>
  <si>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</si>
  <si>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</si>
  <si>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</si>
  <si>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</si>
  <si>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</si>
  <si>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</si>
  <si>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</si>
  <si>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</si>
  <si>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</si>
  <si>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</si>
  <si>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</si>
  <si>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</si>
  <si>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</si>
  <si>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</si>
  <si>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</si>
  <si>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</si>
  <si>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</si>
  <si>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</si>
  <si>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</si>
  <si>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</si>
  <si>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</si>
  <si>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</si>
  <si>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</si>
  <si>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</si>
  <si>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</si>
  <si>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t>съответното падащо меню (клетка G8).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</si>
  <si>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</si>
  <si>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</si>
  <si>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</si>
  <si>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</si>
  <si>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</si>
  <si>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</si>
  <si>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</si>
  <si>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</si>
  <si>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</si>
  <si>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</si>
  <si>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</si>
  <si>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</si>
  <si>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</si>
  <si>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</si>
  <si>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01.01.2023 г., като датата към която се изготвя отчетът се селектира от </t>
    </r>
  </si>
  <si>
    <t xml:space="preserve">средства към 31.03.2023 г., 30.06.2023 г., 30.09.2023 г. и 31.12.2023 г., определени с указанията издадени на </t>
  </si>
  <si>
    <t>Приложение № 4</t>
  </si>
  <si>
    <t>Бланка версия 1 от 2023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</si>
</sst>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20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8"/>
      <name val="Times New Roman Cyr"/>
      <family val="0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2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3" fillId="27" borderId="2" applyNumberFormat="0" applyAlignment="0" applyProtection="0"/>
    <xf numFmtId="0" fontId="124" fillId="28" borderId="0" applyNumberFormat="0" applyBorder="0" applyAlignment="0" applyProtection="0"/>
    <xf numFmtId="0" fontId="125" fillId="0" borderId="0" applyNumberFormat="0" applyFill="0" applyBorder="0" applyAlignment="0" applyProtection="0"/>
    <xf numFmtId="0" fontId="126" fillId="0" borderId="3" applyNumberFormat="0" applyFill="0" applyAlignment="0" applyProtection="0"/>
    <xf numFmtId="0" fontId="127" fillId="0" borderId="4" applyNumberFormat="0" applyFill="0" applyAlignment="0" applyProtection="0"/>
    <xf numFmtId="0" fontId="128" fillId="0" borderId="5" applyNumberFormat="0" applyFill="0" applyAlignment="0" applyProtection="0"/>
    <xf numFmtId="0" fontId="1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9" fillId="29" borderId="6" applyNumberFormat="0" applyAlignment="0" applyProtection="0"/>
    <xf numFmtId="0" fontId="130" fillId="29" borderId="2" applyNumberFormat="0" applyAlignment="0" applyProtection="0"/>
    <xf numFmtId="0" fontId="131" fillId="30" borderId="7" applyNumberFormat="0" applyAlignment="0" applyProtection="0"/>
    <xf numFmtId="0" fontId="132" fillId="31" borderId="0" applyNumberFormat="0" applyBorder="0" applyAlignment="0" applyProtection="0"/>
    <xf numFmtId="0" fontId="133" fillId="32" borderId="0" applyNumberFormat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7" fillId="0" borderId="8" applyNumberFormat="0" applyFill="0" applyAlignment="0" applyProtection="0"/>
    <xf numFmtId="0" fontId="138" fillId="0" borderId="9" applyNumberFormat="0" applyFill="0" applyAlignment="0" applyProtection="0"/>
    <xf numFmtId="0" fontId="139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166" fontId="140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0" fillId="33" borderId="19" xfId="33" applyFont="1" applyFill="1" applyBorder="1" applyAlignment="1" applyProtection="1">
      <alignment vertical="center"/>
      <protection/>
    </xf>
    <xf numFmtId="166" fontId="140" fillId="33" borderId="10" xfId="38" applyNumberFormat="1" applyFont="1" applyFill="1" applyBorder="1" applyAlignment="1" applyProtection="1" quotePrefix="1">
      <alignment horizontal="right"/>
      <protection/>
    </xf>
    <xf numFmtId="0" fontId="141" fillId="35" borderId="20" xfId="33" applyFont="1" applyFill="1" applyBorder="1" applyAlignment="1" applyProtection="1">
      <alignment vertical="center"/>
      <protection/>
    </xf>
    <xf numFmtId="0" fontId="141" fillId="35" borderId="21" xfId="33" applyFont="1" applyFill="1" applyBorder="1" applyAlignment="1" applyProtection="1">
      <alignment horizontal="center" vertical="center"/>
      <protection/>
    </xf>
    <xf numFmtId="0" fontId="142" fillId="35" borderId="22" xfId="33" applyFont="1" applyFill="1" applyBorder="1" applyAlignment="1" applyProtection="1">
      <alignment horizontal="center" vertical="center" wrapText="1"/>
      <protection/>
    </xf>
    <xf numFmtId="0" fontId="143" fillId="36" borderId="0" xfId="35" applyFont="1" applyFill="1" applyBorder="1">
      <alignment/>
      <protection/>
    </xf>
    <xf numFmtId="0" fontId="143" fillId="36" borderId="0" xfId="35" applyFont="1" applyFill="1" applyBorder="1" applyAlignment="1">
      <alignment/>
      <protection/>
    </xf>
    <xf numFmtId="0" fontId="143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2" fillId="38" borderId="0" xfId="35" applyFill="1">
      <alignment/>
      <protection/>
    </xf>
    <xf numFmtId="0" fontId="122" fillId="38" borderId="0" xfId="35" applyFill="1" applyAlignment="1">
      <alignment/>
      <protection/>
    </xf>
    <xf numFmtId="0" fontId="122" fillId="26" borderId="0" xfId="35" applyFill="1">
      <alignment/>
      <protection/>
    </xf>
    <xf numFmtId="0" fontId="122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3" fillId="0" borderId="0" xfId="35" applyFont="1" applyFill="1" applyBorder="1" applyAlignment="1">
      <alignment/>
      <protection/>
    </xf>
    <xf numFmtId="49" fontId="144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4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4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4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4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2" fillId="37" borderId="31" xfId="33" applyNumberFormat="1" applyFont="1" applyFill="1" applyBorder="1" applyAlignment="1" quotePrefix="1">
      <alignment horizontal="center"/>
      <protection/>
    </xf>
    <xf numFmtId="0" fontId="145" fillId="37" borderId="31" xfId="33" applyFont="1" applyFill="1" applyBorder="1">
      <alignment/>
      <protection/>
    </xf>
    <xf numFmtId="49" fontId="144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6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7" fillId="37" borderId="34" xfId="33" applyNumberFormat="1" applyFont="1" applyFill="1" applyBorder="1" applyAlignment="1">
      <alignment horizontal="center"/>
      <protection/>
    </xf>
    <xf numFmtId="171" fontId="148" fillId="37" borderId="35" xfId="33" applyNumberFormat="1" applyFont="1" applyFill="1" applyBorder="1" applyAlignment="1">
      <alignment horizontal="left"/>
      <protection/>
    </xf>
    <xf numFmtId="171" fontId="149" fillId="37" borderId="35" xfId="33" applyNumberFormat="1" applyFont="1" applyFill="1" applyBorder="1" applyAlignment="1">
      <alignment horizontal="left"/>
      <protection/>
    </xf>
    <xf numFmtId="49" fontId="150" fillId="37" borderId="29" xfId="33" applyNumberFormat="1" applyFont="1" applyFill="1" applyBorder="1" applyAlignment="1" quotePrefix="1">
      <alignment horizontal="center"/>
      <protection/>
    </xf>
    <xf numFmtId="0" fontId="145" fillId="37" borderId="36" xfId="33" applyFont="1" applyFill="1" applyBorder="1">
      <alignment/>
      <protection/>
    </xf>
    <xf numFmtId="0" fontId="145" fillId="37" borderId="30" xfId="33" applyFont="1" applyFill="1" applyBorder="1">
      <alignment/>
      <protection/>
    </xf>
    <xf numFmtId="0" fontId="145" fillId="37" borderId="29" xfId="33" applyFont="1" applyFill="1" applyBorder="1">
      <alignment/>
      <protection/>
    </xf>
    <xf numFmtId="0" fontId="151" fillId="37" borderId="29" xfId="33" applyFont="1" applyFill="1" applyBorder="1">
      <alignment/>
      <protection/>
    </xf>
    <xf numFmtId="0" fontId="145" fillId="37" borderId="29" xfId="33" applyFont="1" applyFill="1" applyBorder="1" applyAlignment="1">
      <alignment horizontal="left"/>
      <protection/>
    </xf>
    <xf numFmtId="0" fontId="143" fillId="0" borderId="0" xfId="35" applyFont="1" applyFill="1" applyBorder="1" quotePrefix="1">
      <alignment/>
      <protection/>
    </xf>
    <xf numFmtId="171" fontId="143" fillId="0" borderId="0" xfId="35" applyNumberFormat="1" applyFont="1" applyFill="1" applyBorder="1">
      <alignment/>
      <protection/>
    </xf>
    <xf numFmtId="0" fontId="145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2" fillId="37" borderId="31" xfId="33" applyNumberFormat="1" applyFont="1" applyFill="1" applyBorder="1" applyAlignment="1" quotePrefix="1">
      <alignment horizontal="center"/>
      <protection/>
    </xf>
    <xf numFmtId="0" fontId="153" fillId="37" borderId="31" xfId="33" applyFont="1" applyFill="1" applyBorder="1">
      <alignment/>
      <protection/>
    </xf>
    <xf numFmtId="171" fontId="154" fillId="37" borderId="10" xfId="33" applyNumberFormat="1" applyFont="1" applyFill="1" applyBorder="1" applyAlignment="1">
      <alignment horizontal="left"/>
      <protection/>
    </xf>
    <xf numFmtId="49" fontId="150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0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7" fillId="37" borderId="34" xfId="33" applyNumberFormat="1" applyFont="1" applyFill="1" applyBorder="1" applyAlignment="1">
      <alignment horizontal="center"/>
      <protection/>
    </xf>
    <xf numFmtId="171" fontId="148" fillId="37" borderId="10" xfId="33" applyNumberFormat="1" applyFont="1" applyFill="1" applyBorder="1" applyAlignment="1">
      <alignment horizontal="left"/>
      <protection/>
    </xf>
    <xf numFmtId="49" fontId="144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0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4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0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2" fillId="37" borderId="29" xfId="33" applyNumberFormat="1" applyFont="1" applyFill="1" applyBorder="1" applyAlignment="1" quotePrefix="1">
      <alignment horizontal="center"/>
      <protection/>
    </xf>
    <xf numFmtId="0" fontId="145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5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5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5" fillId="37" borderId="32" xfId="33" applyFont="1" applyFill="1" applyBorder="1" applyAlignment="1">
      <alignment horizontal="left"/>
      <protection/>
    </xf>
    <xf numFmtId="0" fontId="150" fillId="0" borderId="0" xfId="33" applyNumberFormat="1" applyFont="1" applyFill="1" applyBorder="1" applyAlignment="1" quotePrefix="1">
      <alignment horizontal="center"/>
      <protection/>
    </xf>
    <xf numFmtId="0" fontId="155" fillId="0" borderId="0" xfId="33" applyFont="1" applyFill="1" applyBorder="1" applyAlignment="1">
      <alignment horizontal="left"/>
      <protection/>
    </xf>
    <xf numFmtId="0" fontId="143" fillId="36" borderId="26" xfId="35" applyFont="1" applyFill="1" applyBorder="1">
      <alignment/>
      <protection/>
    </xf>
    <xf numFmtId="0" fontId="143" fillId="36" borderId="26" xfId="35" applyFont="1" applyFill="1" applyBorder="1" applyAlignment="1">
      <alignment/>
      <protection/>
    </xf>
    <xf numFmtId="0" fontId="143" fillId="40" borderId="26" xfId="35" applyFont="1" applyFill="1" applyBorder="1">
      <alignment/>
      <protection/>
    </xf>
    <xf numFmtId="0" fontId="143" fillId="0" borderId="26" xfId="35" applyFont="1" applyFill="1" applyBorder="1">
      <alignment/>
      <protection/>
    </xf>
    <xf numFmtId="14" fontId="143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6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7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58" fillId="33" borderId="41" xfId="33" applyNumberFormat="1" applyFont="1" applyFill="1" applyBorder="1" applyAlignment="1" applyProtection="1">
      <alignment horizontal="center" vertical="center"/>
      <protection/>
    </xf>
    <xf numFmtId="173" fontId="158" fillId="33" borderId="26" xfId="33" applyNumberFormat="1" applyFont="1" applyFill="1" applyBorder="1" applyAlignment="1" applyProtection="1">
      <alignment horizontal="center" vertical="center"/>
      <protection/>
    </xf>
    <xf numFmtId="3" fontId="141" fillId="33" borderId="41" xfId="33" applyNumberFormat="1" applyFont="1" applyFill="1" applyBorder="1" applyAlignment="1" applyProtection="1">
      <alignment horizontal="right" vertical="center"/>
      <protection/>
    </xf>
    <xf numFmtId="3" fontId="141" fillId="33" borderId="26" xfId="33" applyNumberFormat="1" applyFont="1" applyFill="1" applyBorder="1" applyAlignment="1" applyProtection="1">
      <alignment horizontal="right" vertical="center"/>
      <protection/>
    </xf>
    <xf numFmtId="0" fontId="159" fillId="35" borderId="11" xfId="33" applyFont="1" applyFill="1" applyBorder="1" applyAlignment="1" applyProtection="1">
      <alignment horizontal="center" vertical="center"/>
      <protection/>
    </xf>
    <xf numFmtId="0" fontId="159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0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0" fillId="33" borderId="50" xfId="38" applyNumberFormat="1" applyFont="1" applyFill="1" applyBorder="1" applyAlignment="1" applyProtection="1" quotePrefix="1">
      <alignment horizontal="right"/>
      <protection/>
    </xf>
    <xf numFmtId="3" fontId="141" fillId="33" borderId="51" xfId="33" applyNumberFormat="1" applyFont="1" applyFill="1" applyBorder="1" applyAlignment="1" applyProtection="1">
      <alignment horizontal="right" vertical="center"/>
      <protection/>
    </xf>
    <xf numFmtId="173" fontId="158" fillId="33" borderId="51" xfId="33" applyNumberFormat="1" applyFont="1" applyFill="1" applyBorder="1" applyAlignment="1" applyProtection="1">
      <alignment horizontal="center" vertical="center"/>
      <protection/>
    </xf>
    <xf numFmtId="173" fontId="158" fillId="33" borderId="52" xfId="33" applyNumberFormat="1" applyFont="1" applyFill="1" applyBorder="1" applyAlignment="1" applyProtection="1">
      <alignment horizontal="center" vertical="center"/>
      <protection/>
    </xf>
    <xf numFmtId="173" fontId="158" fillId="33" borderId="53" xfId="33" applyNumberFormat="1" applyFont="1" applyFill="1" applyBorder="1" applyAlignment="1" applyProtection="1">
      <alignment horizontal="center" vertical="center"/>
      <protection/>
    </xf>
    <xf numFmtId="173" fontId="158" fillId="33" borderId="54" xfId="33" applyNumberFormat="1" applyFont="1" applyFill="1" applyBorder="1" applyAlignment="1" applyProtection="1">
      <alignment horizontal="center" vertical="center"/>
      <protection/>
    </xf>
    <xf numFmtId="3" fontId="141" fillId="33" borderId="55" xfId="33" applyNumberFormat="1" applyFont="1" applyFill="1" applyBorder="1" applyAlignment="1" applyProtection="1">
      <alignment horizontal="right" vertical="center"/>
      <protection/>
    </xf>
    <xf numFmtId="3" fontId="141" fillId="33" borderId="56" xfId="33" applyNumberFormat="1" applyFont="1" applyFill="1" applyBorder="1" applyAlignment="1" applyProtection="1">
      <alignment horizontal="right" vertical="center"/>
      <protection/>
    </xf>
    <xf numFmtId="3" fontId="141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27" fillId="44" borderId="0" xfId="41" applyFont="1" applyFill="1" applyBorder="1">
      <alignment/>
      <protection/>
    </xf>
    <xf numFmtId="3" fontId="158" fillId="33" borderId="52" xfId="33" applyNumberFormat="1" applyFont="1" applyFill="1" applyBorder="1" applyAlignment="1" applyProtection="1">
      <alignment horizontal="center" vertical="center"/>
      <protection/>
    </xf>
    <xf numFmtId="3" fontId="158" fillId="33" borderId="53" xfId="33" applyNumberFormat="1" applyFont="1" applyFill="1" applyBorder="1" applyAlignment="1" applyProtection="1">
      <alignment horizontal="center" vertical="center"/>
      <protection/>
    </xf>
    <xf numFmtId="3" fontId="158" fillId="33" borderId="54" xfId="33" applyNumberFormat="1" applyFont="1" applyFill="1" applyBorder="1" applyAlignment="1" applyProtection="1">
      <alignment horizontal="center" vertical="center"/>
      <protection/>
    </xf>
    <xf numFmtId="3" fontId="158" fillId="33" borderId="71" xfId="33" applyNumberFormat="1" applyFont="1" applyFill="1" applyBorder="1" applyAlignment="1" applyProtection="1">
      <alignment horizontal="center" vertical="center"/>
      <protection/>
    </xf>
    <xf numFmtId="0" fontId="160" fillId="26" borderId="72" xfId="0" applyFont="1" applyFill="1" applyBorder="1" applyAlignment="1" applyProtection="1">
      <alignment horizontal="center" vertical="center" wrapText="1"/>
      <protection/>
    </xf>
    <xf numFmtId="0" fontId="161" fillId="0" borderId="0" xfId="0" applyFont="1" applyAlignment="1">
      <alignment/>
    </xf>
    <xf numFmtId="0" fontId="161" fillId="0" borderId="26" xfId="0" applyFont="1" applyBorder="1" applyAlignment="1">
      <alignment horizontal="right"/>
    </xf>
    <xf numFmtId="0" fontId="161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1" fillId="0" borderId="53" xfId="0" applyFont="1" applyBorder="1" applyAlignment="1">
      <alignment horizontal="right"/>
    </xf>
    <xf numFmtId="0" fontId="161" fillId="0" borderId="73" xfId="0" applyFont="1" applyBorder="1" applyAlignment="1">
      <alignment/>
    </xf>
    <xf numFmtId="0" fontId="161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1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1" fillId="0" borderId="77" xfId="0" applyFont="1" applyBorder="1" applyAlignment="1">
      <alignment/>
    </xf>
    <xf numFmtId="0" fontId="161" fillId="0" borderId="72" xfId="0" applyFont="1" applyBorder="1" applyAlignment="1">
      <alignment/>
    </xf>
    <xf numFmtId="0" fontId="161" fillId="0" borderId="78" xfId="0" applyFont="1" applyBorder="1" applyAlignment="1">
      <alignment/>
    </xf>
    <xf numFmtId="0" fontId="161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9" fillId="35" borderId="81" xfId="33" applyFont="1" applyFill="1" applyBorder="1" applyAlignment="1" applyProtection="1">
      <alignment horizontal="center" vertical="center"/>
      <protection/>
    </xf>
    <xf numFmtId="0" fontId="159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2" fillId="46" borderId="87" xfId="0" applyFont="1" applyFill="1" applyBorder="1" applyAlignment="1" applyProtection="1">
      <alignment horizontal="right"/>
      <protection/>
    </xf>
    <xf numFmtId="0" fontId="162" fillId="46" borderId="88" xfId="0" applyFont="1" applyFill="1" applyBorder="1" applyAlignment="1" applyProtection="1">
      <alignment horizontal="right"/>
      <protection/>
    </xf>
    <xf numFmtId="0" fontId="162" fillId="46" borderId="89" xfId="0" applyFont="1" applyFill="1" applyBorder="1" applyAlignment="1" applyProtection="1">
      <alignment horizontal="right"/>
      <protection/>
    </xf>
    <xf numFmtId="0" fontId="163" fillId="0" borderId="0" xfId="0" applyFont="1" applyAlignment="1">
      <alignment/>
    </xf>
    <xf numFmtId="0" fontId="162" fillId="46" borderId="84" xfId="0" applyFont="1" applyFill="1" applyBorder="1" applyAlignment="1" applyProtection="1">
      <alignment horizontal="left"/>
      <protection/>
    </xf>
    <xf numFmtId="0" fontId="162" fillId="46" borderId="85" xfId="0" applyFont="1" applyFill="1" applyBorder="1" applyAlignment="1" applyProtection="1">
      <alignment horizontal="left"/>
      <protection/>
    </xf>
    <xf numFmtId="0" fontId="164" fillId="46" borderId="86" xfId="0" applyFont="1" applyFill="1" applyBorder="1" applyAlignment="1" applyProtection="1">
      <alignment horizontal="right"/>
      <protection/>
    </xf>
    <xf numFmtId="0" fontId="135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1" fillId="0" borderId="73" xfId="0" applyFont="1" applyFill="1" applyBorder="1" applyAlignment="1">
      <alignment/>
    </xf>
    <xf numFmtId="0" fontId="140" fillId="33" borderId="34" xfId="33" applyFont="1" applyFill="1" applyBorder="1" applyAlignment="1" applyProtection="1">
      <alignment vertical="center" wrapText="1"/>
      <protection/>
    </xf>
    <xf numFmtId="0" fontId="165" fillId="47" borderId="90" xfId="0" applyFont="1" applyFill="1" applyBorder="1" applyAlignment="1">
      <alignment horizontal="center" vertical="center" wrapText="1"/>
    </xf>
    <xf numFmtId="0" fontId="161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1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2" fillId="46" borderId="90" xfId="0" applyFont="1" applyFill="1" applyBorder="1" applyAlignment="1" applyProtection="1">
      <alignment horizontal="right"/>
      <protection/>
    </xf>
    <xf numFmtId="3" fontId="141" fillId="33" borderId="92" xfId="33" applyNumberFormat="1" applyFont="1" applyFill="1" applyBorder="1" applyAlignment="1" applyProtection="1">
      <alignment horizontal="right" vertical="center"/>
      <protection/>
    </xf>
    <xf numFmtId="3" fontId="141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58" fillId="33" borderId="35" xfId="33" applyNumberFormat="1" applyFont="1" applyFill="1" applyBorder="1" applyAlignment="1" applyProtection="1">
      <alignment horizontal="center" vertical="center"/>
      <protection/>
    </xf>
    <xf numFmtId="173" fontId="158" fillId="33" borderId="91" xfId="33" applyNumberFormat="1" applyFont="1" applyFill="1" applyBorder="1" applyAlignment="1" applyProtection="1">
      <alignment horizontal="center" vertical="center"/>
      <protection/>
    </xf>
    <xf numFmtId="173" fontId="158" fillId="0" borderId="26" xfId="33" applyNumberFormat="1" applyFont="1" applyFill="1" applyBorder="1" applyAlignment="1" applyProtection="1">
      <alignment horizontal="center" vertical="center"/>
      <protection/>
    </xf>
    <xf numFmtId="173" fontId="158" fillId="0" borderId="54" xfId="33" applyNumberFormat="1" applyFont="1" applyFill="1" applyBorder="1" applyAlignment="1" applyProtection="1">
      <alignment horizontal="center" vertical="center"/>
      <protection/>
    </xf>
    <xf numFmtId="0" fontId="160" fillId="26" borderId="90" xfId="0" applyFont="1" applyFill="1" applyBorder="1" applyAlignment="1" applyProtection="1">
      <alignment horizontal="center" vertical="center" wrapText="1"/>
      <protection/>
    </xf>
    <xf numFmtId="0" fontId="160" fillId="26" borderId="87" xfId="0" applyFont="1" applyFill="1" applyBorder="1" applyAlignment="1" applyProtection="1">
      <alignment horizontal="center" vertical="center" wrapText="1"/>
      <protection/>
    </xf>
    <xf numFmtId="0" fontId="161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6" fillId="0" borderId="0" xfId="33" applyFont="1" applyFill="1" applyBorder="1" applyAlignment="1" applyProtection="1">
      <alignment vertical="center" wrapText="1"/>
      <protection/>
    </xf>
    <xf numFmtId="173" fontId="158" fillId="0" borderId="40" xfId="33" applyNumberFormat="1" applyFont="1" applyFill="1" applyBorder="1" applyAlignment="1" applyProtection="1">
      <alignment horizontal="center" vertical="center"/>
      <protection/>
    </xf>
    <xf numFmtId="173" fontId="158" fillId="0" borderId="51" xfId="33" applyNumberFormat="1" applyFont="1" applyFill="1" applyBorder="1" applyAlignment="1" applyProtection="1">
      <alignment horizontal="center" vertical="center"/>
      <protection/>
    </xf>
    <xf numFmtId="0" fontId="167" fillId="0" borderId="26" xfId="0" applyFont="1" applyBorder="1" applyAlignment="1">
      <alignment horizontal="right"/>
    </xf>
    <xf numFmtId="173" fontId="168" fillId="0" borderId="51" xfId="33" applyNumberFormat="1" applyFont="1" applyFill="1" applyBorder="1" applyAlignment="1" applyProtection="1">
      <alignment horizontal="center" vertical="center"/>
      <protection/>
    </xf>
    <xf numFmtId="173" fontId="168" fillId="0" borderId="40" xfId="33" applyNumberFormat="1" applyFont="1" applyFill="1" applyBorder="1" applyAlignment="1" applyProtection="1">
      <alignment horizontal="center" vertical="center"/>
      <protection/>
    </xf>
    <xf numFmtId="0" fontId="160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7" fillId="0" borderId="40" xfId="0" applyFont="1" applyBorder="1" applyAlignment="1">
      <alignment horizontal="right"/>
    </xf>
    <xf numFmtId="0" fontId="160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7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1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1" fillId="0" borderId="99" xfId="0" applyFont="1" applyBorder="1" applyAlignment="1">
      <alignment horizontal="right"/>
    </xf>
    <xf numFmtId="0" fontId="140" fillId="33" borderId="34" xfId="33" applyFont="1" applyFill="1" applyBorder="1" applyAlignment="1" applyProtection="1">
      <alignment vertical="center" wrapText="1"/>
      <protection/>
    </xf>
    <xf numFmtId="0" fontId="140" fillId="33" borderId="34" xfId="33" applyFont="1" applyFill="1" applyBorder="1" applyAlignment="1" applyProtection="1">
      <alignment vertical="center" wrapText="1"/>
      <protection/>
    </xf>
    <xf numFmtId="0" fontId="166" fillId="26" borderId="26" xfId="33" applyFont="1" applyFill="1" applyBorder="1" applyAlignment="1" applyProtection="1">
      <alignment horizontal="center" vertical="center" wrapText="1"/>
      <protection/>
    </xf>
    <xf numFmtId="3" fontId="166" fillId="26" borderId="56" xfId="33" applyNumberFormat="1" applyFont="1" applyFill="1" applyBorder="1" applyAlignment="1" applyProtection="1">
      <alignment horizontal="center" vertical="center" wrapText="1"/>
      <protection/>
    </xf>
    <xf numFmtId="3" fontId="166" fillId="26" borderId="26" xfId="33" applyNumberFormat="1" applyFont="1" applyFill="1" applyBorder="1" applyAlignment="1" applyProtection="1">
      <alignment horizontal="center" vertical="center" wrapText="1"/>
      <protection/>
    </xf>
    <xf numFmtId="0" fontId="161" fillId="0" borderId="26" xfId="0" applyFont="1" applyBorder="1" applyAlignment="1" applyProtection="1">
      <alignment horizontal="right"/>
      <protection locked="0"/>
    </xf>
    <xf numFmtId="0" fontId="161" fillId="0" borderId="40" xfId="0" applyFont="1" applyBorder="1" applyAlignment="1" applyProtection="1">
      <alignment horizontal="right"/>
      <protection locked="0"/>
    </xf>
    <xf numFmtId="0" fontId="161" fillId="0" borderId="34" xfId="0" applyFont="1" applyBorder="1" applyAlignment="1" applyProtection="1">
      <alignment horizontal="right"/>
      <protection locked="0"/>
    </xf>
    <xf numFmtId="0" fontId="161" fillId="0" borderId="99" xfId="0" applyFont="1" applyBorder="1" applyAlignment="1" applyProtection="1">
      <alignment horizontal="right"/>
      <protection locked="0"/>
    </xf>
    <xf numFmtId="0" fontId="161" fillId="0" borderId="71" xfId="0" applyFont="1" applyBorder="1" applyAlignment="1" applyProtection="1">
      <alignment horizontal="right"/>
      <protection locked="0"/>
    </xf>
    <xf numFmtId="0" fontId="161" fillId="0" borderId="53" xfId="0" applyFont="1" applyBorder="1" applyAlignment="1" applyProtection="1">
      <alignment horizontal="right"/>
      <protection locked="0"/>
    </xf>
    <xf numFmtId="3" fontId="141" fillId="33" borderId="55" xfId="33" applyNumberFormat="1" applyFont="1" applyFill="1" applyBorder="1" applyAlignment="1" applyProtection="1">
      <alignment horizontal="right" vertical="center"/>
      <protection locked="0"/>
    </xf>
    <xf numFmtId="3" fontId="141" fillId="33" borderId="56" xfId="33" applyNumberFormat="1" applyFont="1" applyFill="1" applyBorder="1" applyAlignment="1" applyProtection="1">
      <alignment horizontal="right" vertical="center"/>
      <protection locked="0"/>
    </xf>
    <xf numFmtId="3" fontId="141" fillId="33" borderId="57" xfId="33" applyNumberFormat="1" applyFont="1" applyFill="1" applyBorder="1" applyAlignment="1" applyProtection="1">
      <alignment horizontal="right" vertical="center"/>
      <protection locked="0"/>
    </xf>
    <xf numFmtId="3" fontId="141" fillId="33" borderId="92" xfId="33" applyNumberFormat="1" applyFont="1" applyFill="1" applyBorder="1" applyAlignment="1" applyProtection="1">
      <alignment horizontal="right" vertical="center"/>
      <protection locked="0"/>
    </xf>
    <xf numFmtId="3" fontId="141" fillId="33" borderId="41" xfId="33" applyNumberFormat="1" applyFont="1" applyFill="1" applyBorder="1" applyAlignment="1" applyProtection="1">
      <alignment horizontal="right" vertical="center"/>
      <protection locked="0"/>
    </xf>
    <xf numFmtId="3" fontId="141" fillId="33" borderId="26" xfId="33" applyNumberFormat="1" applyFont="1" applyFill="1" applyBorder="1" applyAlignment="1" applyProtection="1">
      <alignment horizontal="right" vertical="center"/>
      <protection locked="0"/>
    </xf>
    <xf numFmtId="3" fontId="141" fillId="33" borderId="51" xfId="33" applyNumberFormat="1" applyFont="1" applyFill="1" applyBorder="1" applyAlignment="1" applyProtection="1">
      <alignment horizontal="right" vertical="center"/>
      <protection locked="0"/>
    </xf>
    <xf numFmtId="3" fontId="141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69" fillId="0" borderId="0" xfId="0" applyFont="1" applyAlignment="1">
      <alignment horizontal="right"/>
    </xf>
    <xf numFmtId="0" fontId="140" fillId="33" borderId="34" xfId="33" applyFont="1" applyFill="1" applyBorder="1" applyAlignment="1" applyProtection="1">
      <alignment vertical="center" wrapText="1"/>
      <protection/>
    </xf>
    <xf numFmtId="0" fontId="170" fillId="0" borderId="0" xfId="0" applyFont="1" applyAlignment="1">
      <alignment/>
    </xf>
    <xf numFmtId="0" fontId="171" fillId="0" borderId="0" xfId="0" applyFont="1" applyAlignment="1">
      <alignment/>
    </xf>
    <xf numFmtId="3" fontId="161" fillId="0" borderId="40" xfId="0" applyNumberFormat="1" applyFont="1" applyBorder="1" applyAlignment="1">
      <alignment horizontal="right"/>
    </xf>
    <xf numFmtId="175" fontId="6" fillId="34" borderId="60" xfId="41" applyNumberFormat="1" applyFont="1" applyFill="1" applyBorder="1" applyAlignment="1">
      <alignment horizontal="right"/>
      <protection/>
    </xf>
    <xf numFmtId="0" fontId="27" fillId="34" borderId="0" xfId="41" applyFont="1" applyFill="1" applyBorder="1">
      <alignment/>
      <protection/>
    </xf>
    <xf numFmtId="0" fontId="27" fillId="34" borderId="0" xfId="41" applyFont="1" applyFill="1" applyBorder="1">
      <alignment/>
      <protection/>
    </xf>
    <xf numFmtId="0" fontId="56" fillId="34" borderId="0" xfId="41" applyFont="1" applyFill="1" applyBorder="1">
      <alignment/>
      <protection/>
    </xf>
    <xf numFmtId="0" fontId="3" fillId="34" borderId="0" xfId="41" applyFont="1" applyFill="1" applyBorder="1">
      <alignment/>
      <protection/>
    </xf>
    <xf numFmtId="0" fontId="3" fillId="34" borderId="61" xfId="41" applyFont="1" applyFill="1" applyBorder="1">
      <alignment/>
      <protection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2" fillId="26" borderId="73" xfId="71" applyFont="1" applyFill="1" applyBorder="1" applyAlignment="1" applyProtection="1">
      <alignment horizontal="left" vertical="center" wrapText="1"/>
      <protection/>
    </xf>
    <xf numFmtId="0" fontId="172" fillId="26" borderId="19" xfId="71" applyFont="1" applyFill="1" applyBorder="1" applyAlignment="1" applyProtection="1">
      <alignment horizontal="left" vertical="center" wrapText="1"/>
      <protection/>
    </xf>
    <xf numFmtId="0" fontId="172" fillId="26" borderId="40" xfId="71" applyFont="1" applyFill="1" applyBorder="1" applyAlignment="1" applyProtection="1">
      <alignment horizontal="left" vertical="center" wrapText="1"/>
      <protection/>
    </xf>
    <xf numFmtId="0" fontId="173" fillId="35" borderId="84" xfId="33" applyFont="1" applyFill="1" applyBorder="1" applyAlignment="1" applyProtection="1">
      <alignment horizontal="center" vertical="center" wrapText="1"/>
      <protection/>
    </xf>
    <xf numFmtId="0" fontId="173" fillId="35" borderId="86" xfId="33" applyFont="1" applyFill="1" applyBorder="1" applyAlignment="1" applyProtection="1">
      <alignment horizontal="center" vertical="center" wrapText="1"/>
      <protection/>
    </xf>
    <xf numFmtId="0" fontId="173" fillId="35" borderId="97" xfId="33" applyFont="1" applyFill="1" applyBorder="1" applyAlignment="1" applyProtection="1">
      <alignment horizontal="center" vertical="center" wrapText="1"/>
      <protection/>
    </xf>
    <xf numFmtId="0" fontId="166" fillId="26" borderId="73" xfId="33" applyFont="1" applyFill="1" applyBorder="1" applyAlignment="1" applyProtection="1">
      <alignment vertical="center" wrapText="1"/>
      <protection/>
    </xf>
    <xf numFmtId="0" fontId="166" fillId="26" borderId="19" xfId="33" applyFont="1" applyFill="1" applyBorder="1" applyAlignment="1" applyProtection="1">
      <alignment vertical="center" wrapText="1"/>
      <protection/>
    </xf>
    <xf numFmtId="0" fontId="166" fillId="26" borderId="40" xfId="33" applyFont="1" applyFill="1" applyBorder="1" applyAlignment="1" applyProtection="1">
      <alignment vertical="center" wrapText="1"/>
      <protection/>
    </xf>
    <xf numFmtId="0" fontId="166" fillId="26" borderId="26" xfId="33" applyFont="1" applyFill="1" applyBorder="1" applyAlignment="1" applyProtection="1">
      <alignment horizontal="center" vertical="center" wrapText="1"/>
      <protection/>
    </xf>
    <xf numFmtId="0" fontId="166" fillId="26" borderId="23" xfId="33" applyFont="1" applyFill="1" applyBorder="1" applyAlignment="1" applyProtection="1">
      <alignment horizontal="center" vertical="center" wrapText="1"/>
      <protection/>
    </xf>
    <xf numFmtId="0" fontId="166" fillId="26" borderId="63" xfId="33" applyFont="1" applyFill="1" applyBorder="1" applyAlignment="1" applyProtection="1">
      <alignment horizontal="center" vertical="center" wrapText="1"/>
      <protection/>
    </xf>
    <xf numFmtId="0" fontId="166" fillId="26" borderId="103" xfId="33" applyFont="1" applyFill="1" applyBorder="1" applyAlignment="1" applyProtection="1">
      <alignment horizontal="center" vertical="center" wrapText="1"/>
      <protection/>
    </xf>
    <xf numFmtId="0" fontId="166" fillId="26" borderId="24" xfId="33" applyFont="1" applyFill="1" applyBorder="1" applyAlignment="1" applyProtection="1">
      <alignment horizontal="center" vertical="center" wrapText="1"/>
      <protection/>
    </xf>
    <xf numFmtId="0" fontId="166" fillId="26" borderId="66" xfId="33" applyFont="1" applyFill="1" applyBorder="1" applyAlignment="1" applyProtection="1">
      <alignment horizontal="center" vertical="center" wrapText="1"/>
      <protection/>
    </xf>
    <xf numFmtId="0" fontId="166" fillId="26" borderId="80" xfId="33" applyFont="1" applyFill="1" applyBorder="1" applyAlignment="1" applyProtection="1">
      <alignment horizontal="center" vertical="center" wrapText="1"/>
      <protection/>
    </xf>
    <xf numFmtId="0" fontId="140" fillId="33" borderId="21" xfId="38" applyFont="1" applyFill="1" applyBorder="1" applyAlignment="1" applyProtection="1">
      <alignment vertical="center" wrapText="1"/>
      <protection/>
    </xf>
    <xf numFmtId="0" fontId="140" fillId="33" borderId="22" xfId="38" applyFont="1" applyFill="1" applyBorder="1" applyAlignment="1" applyProtection="1">
      <alignment vertical="center" wrapText="1"/>
      <protection/>
    </xf>
    <xf numFmtId="0" fontId="140" fillId="33" borderId="19" xfId="38" applyFont="1" applyFill="1" applyBorder="1" applyAlignment="1" applyProtection="1">
      <alignment horizontal="left" vertical="center"/>
      <protection/>
    </xf>
    <xf numFmtId="0" fontId="140" fillId="33" borderId="34" xfId="38" applyFont="1" applyFill="1" applyBorder="1" applyAlignment="1" applyProtection="1">
      <alignment horizontal="left" vertical="center"/>
      <protection/>
    </xf>
    <xf numFmtId="0" fontId="140" fillId="33" borderId="19" xfId="38" applyFont="1" applyFill="1" applyBorder="1" applyAlignment="1" applyProtection="1" quotePrefix="1">
      <alignment horizontal="left" vertical="center"/>
      <protection/>
    </xf>
    <xf numFmtId="0" fontId="140" fillId="33" borderId="34" xfId="38" applyFont="1" applyFill="1" applyBorder="1" applyAlignment="1" applyProtection="1" quotePrefix="1">
      <alignment horizontal="left" vertical="center"/>
      <protection/>
    </xf>
    <xf numFmtId="0" fontId="140" fillId="33" borderId="19" xfId="38" applyFont="1" applyFill="1" applyBorder="1" applyAlignment="1" applyProtection="1" quotePrefix="1">
      <alignment horizontal="left" vertical="center" wrapText="1"/>
      <protection/>
    </xf>
    <xf numFmtId="0" fontId="140" fillId="33" borderId="34" xfId="38" applyFont="1" applyFill="1" applyBorder="1" applyAlignment="1" applyProtection="1" quotePrefix="1">
      <alignment horizontal="left" vertical="center" wrapText="1"/>
      <protection/>
    </xf>
    <xf numFmtId="0" fontId="140" fillId="33" borderId="19" xfId="33" applyFont="1" applyFill="1" applyBorder="1" applyAlignment="1" applyProtection="1">
      <alignment horizontal="left" vertical="center"/>
      <protection/>
    </xf>
    <xf numFmtId="0" fontId="140" fillId="33" borderId="34" xfId="33" applyFont="1" applyFill="1" applyBorder="1" applyAlignment="1" applyProtection="1">
      <alignment horizontal="left" vertical="center"/>
      <protection/>
    </xf>
    <xf numFmtId="0" fontId="140" fillId="33" borderId="19" xfId="33" applyFont="1" applyFill="1" applyBorder="1" applyAlignment="1" applyProtection="1">
      <alignment vertical="center" wrapText="1"/>
      <protection/>
    </xf>
    <xf numFmtId="0" fontId="140" fillId="33" borderId="34" xfId="33" applyFont="1" applyFill="1" applyBorder="1" applyAlignment="1" applyProtection="1">
      <alignment vertical="center" wrapText="1"/>
      <protection/>
    </xf>
    <xf numFmtId="0" fontId="140" fillId="33" borderId="104" xfId="33" applyFont="1" applyFill="1" applyBorder="1" applyAlignment="1" applyProtection="1">
      <alignment wrapText="1"/>
      <protection/>
    </xf>
    <xf numFmtId="0" fontId="140" fillId="33" borderId="99" xfId="33" applyFont="1" applyFill="1" applyBorder="1" applyAlignment="1" applyProtection="1">
      <alignment wrapText="1"/>
      <protection/>
    </xf>
    <xf numFmtId="0" fontId="174" fillId="46" borderId="84" xfId="33" applyFont="1" applyFill="1" applyBorder="1" applyAlignment="1" applyProtection="1">
      <alignment horizontal="center" vertical="center"/>
      <protection/>
    </xf>
    <xf numFmtId="0" fontId="174" fillId="46" borderId="86" xfId="33" applyFont="1" applyFill="1" applyBorder="1" applyAlignment="1" applyProtection="1">
      <alignment horizontal="center" vertical="center"/>
      <protection/>
    </xf>
    <xf numFmtId="0" fontId="174" fillId="46" borderId="97" xfId="33" applyFont="1" applyFill="1" applyBorder="1" applyAlignment="1" applyProtection="1">
      <alignment horizontal="center" vertical="center"/>
      <protection/>
    </xf>
    <xf numFmtId="0" fontId="140" fillId="33" borderId="19" xfId="33" applyFont="1" applyFill="1" applyBorder="1" applyAlignment="1" applyProtection="1">
      <alignment horizontal="left"/>
      <protection/>
    </xf>
    <xf numFmtId="0" fontId="140" fillId="33" borderId="34" xfId="33" applyFont="1" applyFill="1" applyBorder="1" applyAlignment="1" applyProtection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1">
      <selection activeCell="D32" sqref="D32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1177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9" t="s">
        <v>1339</v>
      </c>
      <c r="D2" s="340"/>
      <c r="E2" s="340"/>
      <c r="F2" s="340"/>
      <c r="G2" s="340"/>
      <c r="H2" s="340"/>
      <c r="I2" s="340"/>
      <c r="J2" s="340"/>
      <c r="K2" s="340"/>
      <c r="L2" s="34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1180</v>
      </c>
      <c r="D4" s="206" t="s">
        <v>1181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1182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1183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1336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1252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1337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1185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1187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1253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1178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1184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1179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1194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1190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1186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1342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1327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1188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1254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333">
        <v>10</v>
      </c>
      <c r="D29" s="334" t="s">
        <v>1341</v>
      </c>
      <c r="E29" s="335"/>
      <c r="F29" s="335"/>
      <c r="G29" s="335"/>
      <c r="H29" s="336"/>
      <c r="I29" s="336"/>
      <c r="J29" s="336"/>
      <c r="K29" s="337"/>
      <c r="L29" s="338"/>
    </row>
    <row r="30" spans="2:12" ht="15.75">
      <c r="B30" s="168"/>
      <c r="C30" s="333"/>
      <c r="D30" s="334" t="s">
        <v>1340</v>
      </c>
      <c r="E30" s="335"/>
      <c r="F30" s="335"/>
      <c r="G30" s="335"/>
      <c r="H30" s="336"/>
      <c r="I30" s="336"/>
      <c r="J30" s="336"/>
      <c r="K30" s="337"/>
      <c r="L30" s="338"/>
    </row>
    <row r="31" spans="2:12" ht="15.75">
      <c r="B31" s="168"/>
      <c r="C31" s="178"/>
      <c r="D31" s="218"/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333">
        <v>11</v>
      </c>
      <c r="D32" s="334" t="s">
        <v>1191</v>
      </c>
      <c r="E32" s="335"/>
      <c r="F32" s="335"/>
      <c r="G32" s="335"/>
      <c r="H32" s="336"/>
      <c r="I32" s="336"/>
      <c r="J32" s="336"/>
      <c r="K32" s="337"/>
      <c r="L32" s="338"/>
    </row>
    <row r="33" spans="2:12" ht="15.75">
      <c r="B33" s="168"/>
      <c r="C33" s="333"/>
      <c r="D33" s="334" t="s">
        <v>1189</v>
      </c>
      <c r="E33" s="335"/>
      <c r="F33" s="335"/>
      <c r="G33" s="335"/>
      <c r="H33" s="336"/>
      <c r="I33" s="336"/>
      <c r="J33" s="336"/>
      <c r="K33" s="337"/>
      <c r="L33" s="338"/>
    </row>
    <row r="34" spans="2:12" ht="15.75">
      <c r="B34" s="168"/>
      <c r="C34" s="333"/>
      <c r="D34" s="334" t="s">
        <v>1343</v>
      </c>
      <c r="E34" s="335"/>
      <c r="F34" s="335"/>
      <c r="G34" s="335"/>
      <c r="H34" s="336"/>
      <c r="I34" s="336"/>
      <c r="J34" s="336"/>
      <c r="K34" s="337"/>
      <c r="L34" s="338"/>
    </row>
    <row r="35" spans="2:12" ht="15.75">
      <c r="B35" s="168"/>
      <c r="C35" s="178"/>
      <c r="D35" s="217" t="s">
        <v>1335</v>
      </c>
      <c r="E35" s="214"/>
      <c r="F35" s="214"/>
      <c r="G35" s="214"/>
      <c r="H35" s="214"/>
      <c r="I35" s="214"/>
      <c r="J35" s="214"/>
      <c r="K35" s="191"/>
      <c r="L35" s="215"/>
    </row>
    <row r="36" spans="2:12" ht="7.5" customHeight="1" thickBot="1">
      <c r="B36" s="168"/>
      <c r="C36" s="201"/>
      <c r="D36" s="202"/>
      <c r="E36" s="203"/>
      <c r="F36" s="203"/>
      <c r="G36" s="203"/>
      <c r="H36" s="203"/>
      <c r="I36" s="203"/>
      <c r="J36" s="203"/>
      <c r="K36" s="203"/>
      <c r="L36" s="204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tabSelected="1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1344</v>
      </c>
    </row>
    <row r="2" spans="2:9" ht="42" customHeight="1" thickBot="1">
      <c r="B2" s="345" t="s">
        <v>1338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">
        <v>1239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Априлци</v>
      </c>
      <c r="C5" s="349"/>
      <c r="D5" s="350"/>
      <c r="E5" s="288"/>
      <c r="F5" s="132" t="s">
        <v>1169</v>
      </c>
      <c r="G5" s="133" t="s">
        <v>787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2:7" ht="18">
      <c r="B8" s="331" t="s">
        <v>1345</v>
      </c>
      <c r="F8" s="127">
        <v>44927</v>
      </c>
      <c r="G8" s="128">
        <v>45291</v>
      </c>
    </row>
    <row r="9" ht="15"/>
    <row r="10" spans="2:6" ht="15.75">
      <c r="B10" s="352" t="s">
        <v>1250</v>
      </c>
      <c r="C10" s="353"/>
      <c r="D10" s="354"/>
      <c r="E10" s="351" t="s">
        <v>1251</v>
      </c>
      <c r="F10" s="351"/>
    </row>
    <row r="11" spans="2:6" ht="47.25">
      <c r="B11" s="355"/>
      <c r="C11" s="356"/>
      <c r="D11" s="357"/>
      <c r="E11" s="307" t="s">
        <v>1196</v>
      </c>
      <c r="F11" s="307" t="s">
        <v>1176</v>
      </c>
    </row>
    <row r="12" spans="2:6" ht="33.75" customHeight="1">
      <c r="B12" s="342" t="s">
        <v>1328</v>
      </c>
      <c r="C12" s="343"/>
      <c r="D12" s="344"/>
      <c r="E12" s="308">
        <f>+1!$E$90</f>
        <v>0</v>
      </c>
      <c r="F12" s="309">
        <f>+1!$I$90</f>
        <v>0</v>
      </c>
    </row>
    <row r="13" spans="2:6" ht="18.75" customHeight="1">
      <c r="B13" s="342" t="s">
        <v>1334</v>
      </c>
      <c r="C13" s="343"/>
      <c r="D13" s="344"/>
      <c r="E13" s="308">
        <f>+2!$E$90</f>
        <v>0</v>
      </c>
      <c r="F13" s="309">
        <f>+2!$I$90</f>
        <v>0</v>
      </c>
    </row>
    <row r="14" spans="2:6" ht="18.75" customHeight="1">
      <c r="B14" s="342" t="s">
        <v>1333</v>
      </c>
      <c r="C14" s="343"/>
      <c r="D14" s="344"/>
      <c r="E14" s="308">
        <f>+3!$E$90</f>
        <v>0</v>
      </c>
      <c r="F14" s="309">
        <f>+3!$I$90</f>
        <v>0</v>
      </c>
    </row>
    <row r="15" spans="5:9" ht="16.5" thickBot="1">
      <c r="E15" s="258">
        <f>+IF(E44="OK!","","НЕРАВНЕНИЕ!")</f>
      </c>
      <c r="F15" s="258"/>
      <c r="G15" s="258"/>
      <c r="H15" s="258"/>
      <c r="I15" s="258">
        <f>+IF(I44="OK!","","НЕРАВНЕНИЕ!")</f>
      </c>
    </row>
    <row r="16" spans="2:9" ht="57" thickBot="1">
      <c r="B16" s="13"/>
      <c r="C16" s="14"/>
      <c r="D16" s="15" t="s">
        <v>1249</v>
      </c>
      <c r="E16" s="372" t="s">
        <v>1196</v>
      </c>
      <c r="F16" s="373"/>
      <c r="G16" s="373"/>
      <c r="H16" s="374"/>
      <c r="I16" s="266" t="s">
        <v>1176</v>
      </c>
    </row>
    <row r="17" spans="2:10" ht="32.25" thickBot="1">
      <c r="B17" s="246"/>
      <c r="C17" s="247"/>
      <c r="D17" s="248" t="s">
        <v>1195</v>
      </c>
      <c r="E17" s="297" t="s">
        <v>1241</v>
      </c>
      <c r="F17" s="294" t="s">
        <v>1173</v>
      </c>
      <c r="G17" s="223" t="s">
        <v>1174</v>
      </c>
      <c r="H17" s="297" t="s">
        <v>1175</v>
      </c>
      <c r="I17" s="300" t="s">
        <v>1242</v>
      </c>
      <c r="J17" s="282" t="s">
        <v>1216</v>
      </c>
    </row>
    <row r="18" spans="1:10" s="224" customFormat="1" ht="15.75">
      <c r="A18" s="224" t="s">
        <v>1255</v>
      </c>
      <c r="B18" s="243"/>
      <c r="C18" s="244"/>
      <c r="D18" s="245" t="s">
        <v>1200</v>
      </c>
      <c r="E18" s="298">
        <f>+F18+G18+H18</f>
        <v>0</v>
      </c>
      <c r="F18" s="295">
        <f>+F19+F20+F22+F23</f>
        <v>0</v>
      </c>
      <c r="G18" s="234">
        <f>+G19+G20+G22+G23</f>
        <v>0</v>
      </c>
      <c r="H18" s="235">
        <f>+H19+H20+H22+H23</f>
        <v>0</v>
      </c>
      <c r="I18" s="301">
        <f>+I19+I20+I22+I23</f>
        <v>0</v>
      </c>
      <c r="J18" s="283" t="s">
        <v>1217</v>
      </c>
    </row>
    <row r="19" spans="1:10" s="224" customFormat="1" ht="15.75">
      <c r="A19" s="224" t="s">
        <v>1256</v>
      </c>
      <c r="B19" s="239"/>
      <c r="C19" s="225" t="s">
        <v>1203</v>
      </c>
      <c r="D19" s="230" t="s">
        <v>1197</v>
      </c>
      <c r="E19" s="267">
        <f aca="true" t="shared" si="0" ref="E19:E43">+F19+G19+H19</f>
        <v>0</v>
      </c>
      <c r="F19" s="289">
        <f>+1!F14+2!F14+3!F14</f>
        <v>0</v>
      </c>
      <c r="G19" s="225">
        <f>+1!G14+2!G14+3!G14</f>
        <v>0</v>
      </c>
      <c r="H19" s="290">
        <f>+1!H14+2!H14+3!H14</f>
        <v>0</v>
      </c>
      <c r="I19" s="289">
        <f>+1!I14+2!I14+3!I14</f>
        <v>0</v>
      </c>
      <c r="J19" s="284" t="s">
        <v>1218</v>
      </c>
    </row>
    <row r="20" spans="1:10" s="224" customFormat="1" ht="15.75">
      <c r="A20" s="224" t="s">
        <v>1257</v>
      </c>
      <c r="B20" s="240"/>
      <c r="C20" s="225" t="s">
        <v>1204</v>
      </c>
      <c r="D20" s="230" t="s">
        <v>1236</v>
      </c>
      <c r="E20" s="267">
        <f t="shared" si="0"/>
        <v>0</v>
      </c>
      <c r="F20" s="233">
        <f>+1!F15+2!F15+3!F15</f>
        <v>0</v>
      </c>
      <c r="G20" s="225">
        <f>+1!G15+2!G15+3!G15</f>
        <v>0</v>
      </c>
      <c r="H20" s="290">
        <f>+1!H15+2!H15+3!H15</f>
        <v>0</v>
      </c>
      <c r="I20" s="302">
        <f>+1!I15+2!I15+3!I15</f>
        <v>0</v>
      </c>
      <c r="J20" s="284" t="s">
        <v>1219</v>
      </c>
    </row>
    <row r="21" spans="1:10" s="224" customFormat="1" ht="15.75">
      <c r="A21" s="224" t="s">
        <v>1258</v>
      </c>
      <c r="B21" s="240"/>
      <c r="C21" s="226"/>
      <c r="D21" s="230" t="s">
        <v>1240</v>
      </c>
      <c r="E21" s="267">
        <f t="shared" si="0"/>
        <v>0</v>
      </c>
      <c r="F21" s="289">
        <f>+1!F16+2!F16+3!F16</f>
        <v>0</v>
      </c>
      <c r="G21" s="225">
        <f>+1!G16+2!G16+3!G16</f>
        <v>0</v>
      </c>
      <c r="H21" s="290">
        <f>+1!H16+2!H16+3!H16</f>
        <v>0</v>
      </c>
      <c r="I21" s="289">
        <f>+1!I16+2!I16+3!I16</f>
        <v>0</v>
      </c>
      <c r="J21" s="284" t="s">
        <v>1220</v>
      </c>
    </row>
    <row r="22" spans="1:10" s="224" customFormat="1" ht="15.75">
      <c r="A22" s="224" t="s">
        <v>1259</v>
      </c>
      <c r="B22" s="240"/>
      <c r="C22" s="225" t="s">
        <v>1206</v>
      </c>
      <c r="D22" s="230" t="s">
        <v>1198</v>
      </c>
      <c r="E22" s="267">
        <f t="shared" si="0"/>
        <v>0</v>
      </c>
      <c r="F22" s="233">
        <f>+1!F17+2!F17+3!F17</f>
        <v>0</v>
      </c>
      <c r="G22" s="225">
        <f>+1!G17+2!G17+3!G17</f>
        <v>0</v>
      </c>
      <c r="H22" s="290">
        <f>+1!H17+2!H17+3!H17</f>
        <v>0</v>
      </c>
      <c r="I22" s="302">
        <f>+1!I17+2!I17+3!I17</f>
        <v>0</v>
      </c>
      <c r="J22" s="285" t="s">
        <v>1221</v>
      </c>
    </row>
    <row r="23" spans="1:10" s="224" customFormat="1" ht="17.25" customHeight="1">
      <c r="A23" s="224" t="s">
        <v>1260</v>
      </c>
      <c r="B23" s="242"/>
      <c r="C23" s="225" t="s">
        <v>1205</v>
      </c>
      <c r="D23" s="230" t="s">
        <v>1199</v>
      </c>
      <c r="E23" s="267">
        <f t="shared" si="0"/>
        <v>0</v>
      </c>
      <c r="F23" s="233">
        <f>+1!F18+2!F18+3!F18</f>
        <v>0</v>
      </c>
      <c r="G23" s="225">
        <f>+1!G18+2!G18+3!G18</f>
        <v>0</v>
      </c>
      <c r="H23" s="290">
        <f>+1!H18+2!H18+3!H18</f>
        <v>0</v>
      </c>
      <c r="I23" s="302">
        <f>+1!I18+2!I18+3!I18</f>
        <v>0</v>
      </c>
      <c r="J23" s="285" t="s">
        <v>1222</v>
      </c>
    </row>
    <row r="24" spans="1:10" s="224" customFormat="1" ht="15.75">
      <c r="A24" s="224" t="s">
        <v>1261</v>
      </c>
      <c r="B24" s="236"/>
      <c r="C24" s="238"/>
      <c r="D24" s="237" t="s">
        <v>1201</v>
      </c>
      <c r="E24" s="268">
        <f t="shared" si="0"/>
        <v>0</v>
      </c>
      <c r="F24" s="232">
        <f>+F25+F29+F32</f>
        <v>0</v>
      </c>
      <c r="G24" s="227">
        <f>+G25+G29+G32</f>
        <v>0</v>
      </c>
      <c r="H24" s="228">
        <f>+H25+H29+H32</f>
        <v>0</v>
      </c>
      <c r="I24" s="303">
        <f>+I25+I29+I32</f>
        <v>0</v>
      </c>
      <c r="J24" s="283" t="s">
        <v>1224</v>
      </c>
    </row>
    <row r="25" spans="1:10" s="224" customFormat="1" ht="15.75">
      <c r="A25" s="224" t="s">
        <v>1262</v>
      </c>
      <c r="B25" s="239"/>
      <c r="C25" s="225" t="s">
        <v>1203</v>
      </c>
      <c r="D25" s="230" t="str">
        <f>+"Трансфери от/за ЦБ за/от други бюджети - одобрени със ЗДБРБ за "&amp;YEAR(F8)&amp;" г."</f>
        <v>Трансфери от/за ЦБ за/от други бюджети - одобрени със ЗДБРБ за 2023 г.</v>
      </c>
      <c r="E25" s="299">
        <f t="shared" si="0"/>
        <v>0</v>
      </c>
      <c r="F25" s="296">
        <f>+F26+F27+F28</f>
        <v>0</v>
      </c>
      <c r="G25" s="291">
        <f>+G26+G27+G28</f>
        <v>0</v>
      </c>
      <c r="H25" s="292">
        <f>+H26+H27+H28</f>
        <v>0</v>
      </c>
      <c r="I25" s="293">
        <f>+I26+I27+I28</f>
        <v>0</v>
      </c>
      <c r="J25" s="284" t="s">
        <v>1223</v>
      </c>
    </row>
    <row r="26" spans="1:10" s="224" customFormat="1" ht="15.75">
      <c r="A26" s="224" t="s">
        <v>1263</v>
      </c>
      <c r="B26" s="240"/>
      <c r="C26" s="225"/>
      <c r="D26" s="230" t="s">
        <v>1243</v>
      </c>
      <c r="E26" s="267">
        <f t="shared" si="0"/>
        <v>0</v>
      </c>
      <c r="F26" s="233">
        <f>+1!F21+2!F21+3!F21</f>
        <v>0</v>
      </c>
      <c r="G26" s="233">
        <f>+1!G21+2!G21+3!G21</f>
        <v>0</v>
      </c>
      <c r="H26" s="290">
        <f>+1!H21+2!H21+3!H21</f>
        <v>0</v>
      </c>
      <c r="I26" s="289">
        <f>+1!I21+2!I21+3!I21</f>
        <v>0</v>
      </c>
      <c r="J26" s="286" t="s">
        <v>1248</v>
      </c>
    </row>
    <row r="27" spans="1:10" s="224" customFormat="1" ht="15.75">
      <c r="A27" s="224" t="s">
        <v>1264</v>
      </c>
      <c r="B27" s="240"/>
      <c r="C27" s="225"/>
      <c r="D27" s="230" t="s">
        <v>1244</v>
      </c>
      <c r="E27" s="267">
        <f t="shared" si="0"/>
        <v>0</v>
      </c>
      <c r="F27" s="233">
        <f>+1!F22+2!F22+3!F22</f>
        <v>0</v>
      </c>
      <c r="G27" s="225">
        <f>+1!G22+2!G22+3!G22</f>
        <v>0</v>
      </c>
      <c r="H27" s="290">
        <f>+1!H22+2!H22+3!H22</f>
        <v>0</v>
      </c>
      <c r="I27" s="289">
        <f>+1!I22+2!I22+3!I22</f>
        <v>0</v>
      </c>
      <c r="J27" s="286" t="s">
        <v>1248</v>
      </c>
    </row>
    <row r="28" spans="1:10" s="224" customFormat="1" ht="15.75">
      <c r="A28" s="224" t="s">
        <v>1265</v>
      </c>
      <c r="B28" s="240"/>
      <c r="C28" s="225"/>
      <c r="D28" s="230" t="s">
        <v>1245</v>
      </c>
      <c r="E28" s="267">
        <f t="shared" si="0"/>
        <v>0</v>
      </c>
      <c r="F28" s="233">
        <f>+1!F23+2!F23+3!F23</f>
        <v>0</v>
      </c>
      <c r="G28" s="225">
        <f>+1!G23+2!G23+3!G23</f>
        <v>0</v>
      </c>
      <c r="H28" s="290">
        <f>+1!H23+2!H23+3!H23</f>
        <v>0</v>
      </c>
      <c r="I28" s="289">
        <f>+1!I23+2!I23+3!I23</f>
        <v>0</v>
      </c>
      <c r="J28" s="286" t="s">
        <v>1248</v>
      </c>
    </row>
    <row r="29" spans="1:10" s="224" customFormat="1" ht="15.75">
      <c r="A29" s="224" t="s">
        <v>1266</v>
      </c>
      <c r="B29" s="281"/>
      <c r="C29" s="225" t="s">
        <v>1204</v>
      </c>
      <c r="D29" s="230" t="s">
        <v>1246</v>
      </c>
      <c r="E29" s="299">
        <f t="shared" si="0"/>
        <v>0</v>
      </c>
      <c r="F29" s="296">
        <f>+F30+F31</f>
        <v>0</v>
      </c>
      <c r="G29" s="291">
        <f>+G30+G31</f>
        <v>0</v>
      </c>
      <c r="H29" s="292">
        <f>+H30+H31</f>
        <v>0</v>
      </c>
      <c r="I29" s="293">
        <f>+I30+I31</f>
        <v>0</v>
      </c>
      <c r="J29" s="284" t="s">
        <v>1223</v>
      </c>
    </row>
    <row r="30" spans="1:10" s="224" customFormat="1" ht="15.75">
      <c r="A30" s="224" t="s">
        <v>1267</v>
      </c>
      <c r="B30" s="281"/>
      <c r="C30" s="225"/>
      <c r="D30" s="230" t="s">
        <v>1243</v>
      </c>
      <c r="E30" s="267">
        <f t="shared" si="0"/>
        <v>0</v>
      </c>
      <c r="F30" s="233">
        <f>+1!F25+2!F25+3!F25</f>
        <v>0</v>
      </c>
      <c r="G30" s="277">
        <f>+1!G25+2!G25+3!G25</f>
        <v>0</v>
      </c>
      <c r="H30" s="290">
        <f>+1!H25+2!H25+3!H25</f>
        <v>0</v>
      </c>
      <c r="I30" s="289">
        <f>+1!I25+2!I25+3!I25</f>
        <v>0</v>
      </c>
      <c r="J30" s="286" t="s">
        <v>1248</v>
      </c>
    </row>
    <row r="31" spans="1:10" s="224" customFormat="1" ht="15.75">
      <c r="A31" s="224" t="s">
        <v>1268</v>
      </c>
      <c r="B31" s="281"/>
      <c r="C31" s="225"/>
      <c r="D31" s="230" t="s">
        <v>1247</v>
      </c>
      <c r="E31" s="267">
        <f t="shared" si="0"/>
        <v>0</v>
      </c>
      <c r="F31" s="233">
        <f>+1!F26+2!F26+3!F26</f>
        <v>0</v>
      </c>
      <c r="G31" s="225">
        <f>+1!G26+2!G26+3!G26</f>
        <v>0</v>
      </c>
      <c r="H31" s="290">
        <f>+1!H26+2!H26+3!H26</f>
        <v>0</v>
      </c>
      <c r="I31" s="289">
        <f>+1!I26+2!I26+3!I26</f>
        <v>0</v>
      </c>
      <c r="J31" s="286" t="s">
        <v>1248</v>
      </c>
    </row>
    <row r="32" spans="1:10" s="224" customFormat="1" ht="15.75">
      <c r="A32" s="224" t="s">
        <v>1269</v>
      </c>
      <c r="B32" s="281"/>
      <c r="C32" s="225" t="s">
        <v>1206</v>
      </c>
      <c r="D32" s="230" t="s">
        <v>1202</v>
      </c>
      <c r="E32" s="267">
        <f t="shared" si="0"/>
        <v>0</v>
      </c>
      <c r="F32" s="233">
        <f>+1!F27+2!F27+3!F27</f>
        <v>0</v>
      </c>
      <c r="G32" s="225">
        <f>+1!G27+2!G27+3!G27</f>
        <v>0</v>
      </c>
      <c r="H32" s="290">
        <f>+1!H27+2!H27+3!H27</f>
        <v>0</v>
      </c>
      <c r="I32" s="302">
        <f>+1!I27+2!I27+3!I27</f>
        <v>0</v>
      </c>
      <c r="J32" s="284" t="s">
        <v>1225</v>
      </c>
    </row>
    <row r="33" spans="1:10" s="224" customFormat="1" ht="15.75">
      <c r="A33" s="224" t="s">
        <v>1270</v>
      </c>
      <c r="B33" s="236"/>
      <c r="C33" s="238"/>
      <c r="D33" s="237" t="s">
        <v>1233</v>
      </c>
      <c r="E33" s="268">
        <f t="shared" si="0"/>
        <v>0</v>
      </c>
      <c r="F33" s="232">
        <f>+F34+F35+F36+F37+F38+F39+F41</f>
        <v>0</v>
      </c>
      <c r="G33" s="227">
        <f>+G34+G35+G36+G37+G38+G39+G41</f>
        <v>0</v>
      </c>
      <c r="H33" s="228">
        <f>+H34+H35+H36+H37+H38+H39+H41</f>
        <v>0</v>
      </c>
      <c r="I33" s="303">
        <f>+I34+I35+I36+I37+I38+I39+I41</f>
        <v>0</v>
      </c>
      <c r="J33" s="283" t="s">
        <v>1226</v>
      </c>
    </row>
    <row r="34" spans="1:10" s="224" customFormat="1" ht="15.75">
      <c r="A34" s="224" t="s">
        <v>1271</v>
      </c>
      <c r="B34" s="239"/>
      <c r="C34" s="225" t="s">
        <v>1203</v>
      </c>
      <c r="D34" s="230" t="s">
        <v>1207</v>
      </c>
      <c r="E34" s="267">
        <f t="shared" si="0"/>
        <v>0</v>
      </c>
      <c r="F34" s="233">
        <f>+1!F29+2!F29+3!F29</f>
        <v>0</v>
      </c>
      <c r="G34" s="225">
        <f>+1!G29+2!G29+3!G29</f>
        <v>0</v>
      </c>
      <c r="H34" s="290">
        <f>+1!H29+2!H29+3!H29</f>
        <v>0</v>
      </c>
      <c r="I34" s="302">
        <f>+1!I29+2!I29+3!I29</f>
        <v>0</v>
      </c>
      <c r="J34" s="284" t="s">
        <v>1227</v>
      </c>
    </row>
    <row r="35" spans="1:10" s="224" customFormat="1" ht="15.75">
      <c r="A35" s="224" t="s">
        <v>1272</v>
      </c>
      <c r="B35" s="240"/>
      <c r="C35" s="225" t="s">
        <v>1204</v>
      </c>
      <c r="D35" s="230" t="s">
        <v>1208</v>
      </c>
      <c r="E35" s="267">
        <f t="shared" si="0"/>
        <v>0</v>
      </c>
      <c r="F35" s="233">
        <f>+1!F30+2!F30+3!F30</f>
        <v>0</v>
      </c>
      <c r="G35" s="225">
        <f>+1!G30+2!G30+3!G30</f>
        <v>0</v>
      </c>
      <c r="H35" s="290">
        <f>+1!H30+2!H30+3!H30</f>
        <v>0</v>
      </c>
      <c r="I35" s="302">
        <f>+1!I30+2!I30+3!I30</f>
        <v>0</v>
      </c>
      <c r="J35" s="284" t="s">
        <v>1228</v>
      </c>
    </row>
    <row r="36" spans="1:10" s="224" customFormat="1" ht="15.75">
      <c r="A36" s="224" t="s">
        <v>1273</v>
      </c>
      <c r="B36" s="240"/>
      <c r="C36" s="225" t="s">
        <v>1206</v>
      </c>
      <c r="D36" s="230" t="s">
        <v>1209</v>
      </c>
      <c r="E36" s="267">
        <f t="shared" si="0"/>
        <v>0</v>
      </c>
      <c r="F36" s="233">
        <f>+1!F31+2!F31+3!F31</f>
        <v>0</v>
      </c>
      <c r="G36" s="225">
        <f>+1!G31+2!G31+3!G31</f>
        <v>0</v>
      </c>
      <c r="H36" s="290">
        <f>+1!H31+2!H31+3!H31</f>
        <v>0</v>
      </c>
      <c r="I36" s="302">
        <f>+1!I31+2!I31+3!I31</f>
        <v>0</v>
      </c>
      <c r="J36" s="284" t="s">
        <v>1229</v>
      </c>
    </row>
    <row r="37" spans="1:10" s="224" customFormat="1" ht="15.75">
      <c r="A37" s="224" t="s">
        <v>1274</v>
      </c>
      <c r="B37" s="240"/>
      <c r="C37" s="225" t="s">
        <v>1205</v>
      </c>
      <c r="D37" s="230" t="s">
        <v>1210</v>
      </c>
      <c r="E37" s="267">
        <f t="shared" si="0"/>
        <v>0</v>
      </c>
      <c r="F37" s="233">
        <f>+1!F32+2!F32+3!F32</f>
        <v>0</v>
      </c>
      <c r="G37" s="225">
        <f>+1!G32+2!G32+3!G32</f>
        <v>0</v>
      </c>
      <c r="H37" s="290">
        <f>+1!H32+2!H32+3!H32</f>
        <v>0</v>
      </c>
      <c r="I37" s="302">
        <f>+1!I32+2!I32+3!I32</f>
        <v>0</v>
      </c>
      <c r="J37" s="284" t="s">
        <v>1230</v>
      </c>
    </row>
    <row r="38" spans="1:10" s="224" customFormat="1" ht="15.75">
      <c r="A38" s="224" t="s">
        <v>1275</v>
      </c>
      <c r="B38" s="240"/>
      <c r="C38" s="225" t="s">
        <v>1213</v>
      </c>
      <c r="D38" s="230" t="s">
        <v>1211</v>
      </c>
      <c r="E38" s="267">
        <f t="shared" si="0"/>
        <v>0</v>
      </c>
      <c r="F38" s="233">
        <f>+1!F33+2!F33+3!F33</f>
        <v>0</v>
      </c>
      <c r="G38" s="225">
        <f>+1!G33+2!G33+3!G33</f>
        <v>0</v>
      </c>
      <c r="H38" s="290">
        <f>+1!H33+2!H33+3!H33</f>
        <v>0</v>
      </c>
      <c r="I38" s="302">
        <f>+1!I33+2!I33+3!I33</f>
        <v>0</v>
      </c>
      <c r="J38" s="284" t="s">
        <v>1231</v>
      </c>
    </row>
    <row r="39" spans="1:10" s="224" customFormat="1" ht="15.75">
      <c r="A39" s="224" t="s">
        <v>1276</v>
      </c>
      <c r="B39" s="240"/>
      <c r="C39" s="225" t="s">
        <v>1214</v>
      </c>
      <c r="D39" s="230" t="s">
        <v>1212</v>
      </c>
      <c r="E39" s="267">
        <f t="shared" si="0"/>
        <v>0</v>
      </c>
      <c r="F39" s="233">
        <f>+1!F34+2!F34+3!F34</f>
        <v>0</v>
      </c>
      <c r="G39" s="225">
        <f>+1!G34+2!G34+3!G34</f>
        <v>0</v>
      </c>
      <c r="H39" s="290">
        <f>+1!H34+2!H34+3!H34</f>
        <v>0</v>
      </c>
      <c r="I39" s="302">
        <f>+1!I34+2!I34+3!I34</f>
        <v>0</v>
      </c>
      <c r="J39" s="284" t="s">
        <v>1232</v>
      </c>
    </row>
    <row r="40" spans="1:10" s="224" customFormat="1" ht="15.75">
      <c r="A40" s="224" t="s">
        <v>1277</v>
      </c>
      <c r="B40" s="240"/>
      <c r="C40" s="225"/>
      <c r="D40" s="264" t="str">
        <f>+"в т.ч. отчисления за "&amp;YEAR(F8)&amp;" г. по чл. 60 и 64 от Закона за управление на отпадъците"</f>
        <v>в т.ч. отчисления за 2023 г. по чл. 60 и 64 от Закона за управление на отпадъците</v>
      </c>
      <c r="E40" s="267">
        <f t="shared" si="0"/>
        <v>0</v>
      </c>
      <c r="F40" s="233">
        <f>+1!F35+2!F35+3!F35</f>
        <v>0</v>
      </c>
      <c r="G40" s="225">
        <f>+1!G35+2!G35+3!G35</f>
        <v>0</v>
      </c>
      <c r="H40" s="290">
        <f>+1!H35+2!H35+3!H35</f>
        <v>0</v>
      </c>
      <c r="I40" s="302">
        <f>+1!I35+2!I35+3!I35</f>
        <v>0</v>
      </c>
      <c r="J40" s="286" t="s">
        <v>1248</v>
      </c>
    </row>
    <row r="41" spans="1:10" s="224" customFormat="1" ht="16.5" thickBot="1">
      <c r="A41" s="224" t="s">
        <v>1278</v>
      </c>
      <c r="B41" s="241"/>
      <c r="C41" s="229" t="s">
        <v>1215</v>
      </c>
      <c r="D41" s="231" t="str">
        <f>+"Преходен остатък от "&amp;YEAR(F8)-1&amp;" г."</f>
        <v>Преходен остатък от 2022 г.</v>
      </c>
      <c r="E41" s="269">
        <f t="shared" si="0"/>
        <v>0</v>
      </c>
      <c r="F41" s="229">
        <f>+1!F36+2!F36+3!F36</f>
        <v>0</v>
      </c>
      <c r="G41" s="229">
        <f>+1!G36+2!G36+3!G36</f>
        <v>0</v>
      </c>
      <c r="H41" s="278">
        <f>+1!H36+2!H36+3!H36</f>
        <v>0</v>
      </c>
      <c r="I41" s="304">
        <f>+1!I36+2!I36+3!I36</f>
        <v>0</v>
      </c>
      <c r="J41" s="287" t="s">
        <v>1234</v>
      </c>
    </row>
    <row r="42" ht="15.75" thickBot="1"/>
    <row r="43" spans="1:9" ht="16.5" customHeight="1" thickBot="1">
      <c r="A43" s="137" t="s">
        <v>1279</v>
      </c>
      <c r="B43" s="249" t="s">
        <v>1238</v>
      </c>
      <c r="C43" s="250" t="s">
        <v>1237</v>
      </c>
      <c r="D43" s="251"/>
      <c r="E43" s="252">
        <f t="shared" si="0"/>
        <v>0</v>
      </c>
      <c r="F43" s="252">
        <f>+F18+F24+F33</f>
        <v>0</v>
      </c>
      <c r="G43" s="253">
        <f>+G18+G24+G33</f>
        <v>0</v>
      </c>
      <c r="H43" s="254">
        <f>+H18+H24+H33</f>
        <v>0</v>
      </c>
      <c r="I43" s="270">
        <f>+I18+I24+I33</f>
        <v>0</v>
      </c>
    </row>
    <row r="44" spans="2:9" s="262" customFormat="1" ht="16.5" customHeight="1" thickBot="1">
      <c r="B44" s="259"/>
      <c r="C44" s="260"/>
      <c r="D44" s="261" t="s">
        <v>1235</v>
      </c>
      <c r="E44" s="255" t="str">
        <f>IF(E43-E95=0,"OK!","НЕРАВНЕНИЕ")</f>
        <v>OK!</v>
      </c>
      <c r="F44" s="255"/>
      <c r="G44" s="256"/>
      <c r="H44" s="257"/>
      <c r="I44" s="271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49</v>
      </c>
      <c r="E46" s="372" t="s">
        <v>1196</v>
      </c>
      <c r="F46" s="373"/>
      <c r="G46" s="373"/>
      <c r="H46" s="374"/>
      <c r="I46" s="266" t="s">
        <v>1176</v>
      </c>
    </row>
    <row r="47" spans="2:9" ht="32.25" thickBot="1">
      <c r="B47" s="142" t="s">
        <v>46</v>
      </c>
      <c r="C47" s="143" t="s">
        <v>47</v>
      </c>
      <c r="D47" s="144" t="s">
        <v>48</v>
      </c>
      <c r="E47" s="280" t="s">
        <v>1241</v>
      </c>
      <c r="F47" s="280" t="s">
        <v>1173</v>
      </c>
      <c r="G47" s="280" t="s">
        <v>1174</v>
      </c>
      <c r="H47" s="279" t="s">
        <v>1175</v>
      </c>
      <c r="I47" s="263" t="str">
        <f>+I17</f>
        <v>код 42/96/97/98</v>
      </c>
    </row>
    <row r="48" spans="1:9" ht="15.75">
      <c r="A48" s="137" t="s">
        <v>1280</v>
      </c>
      <c r="B48" s="145">
        <v>100</v>
      </c>
      <c r="C48" s="358" t="s">
        <v>0</v>
      </c>
      <c r="D48" s="359"/>
      <c r="E48" s="161">
        <f>+F48+G48+H48</f>
        <v>0</v>
      </c>
      <c r="F48" s="162">
        <f>+1!F43+2!F43+3!F43</f>
        <v>0</v>
      </c>
      <c r="G48" s="162">
        <f>+1!G43+2!G43+3!G43</f>
        <v>0</v>
      </c>
      <c r="H48" s="163">
        <f>+1!H43+2!H43+3!H43</f>
        <v>0</v>
      </c>
      <c r="I48" s="272">
        <f>+1!I43+2!I43+3!I43</f>
        <v>0</v>
      </c>
    </row>
    <row r="49" spans="1:9" ht="15.75">
      <c r="A49" s="137" t="s">
        <v>1281</v>
      </c>
      <c r="B49" s="1">
        <v>200</v>
      </c>
      <c r="C49" s="360" t="s">
        <v>1</v>
      </c>
      <c r="D49" s="361"/>
      <c r="E49" s="140">
        <f aca="true" t="shared" si="1" ref="E49:E93">+F49+G49+H49</f>
        <v>0</v>
      </c>
      <c r="F49" s="141">
        <f>+1!F44+2!F44+3!F44</f>
        <v>0</v>
      </c>
      <c r="G49" s="141">
        <f>+1!G44+2!G44+3!G44</f>
        <v>0</v>
      </c>
      <c r="H49" s="156">
        <f>+1!H44+2!H44+3!H44</f>
        <v>0</v>
      </c>
      <c r="I49" s="273">
        <f>+1!I44+2!I44+3!I44</f>
        <v>0</v>
      </c>
    </row>
    <row r="50" spans="1:9" ht="15.75">
      <c r="A50" s="137" t="s">
        <v>1282</v>
      </c>
      <c r="B50" s="1">
        <v>500</v>
      </c>
      <c r="C50" s="362" t="s">
        <v>2</v>
      </c>
      <c r="D50" s="363"/>
      <c r="E50" s="140">
        <f t="shared" si="1"/>
        <v>0</v>
      </c>
      <c r="F50" s="141">
        <f>+1!F45+2!F45+3!F45</f>
        <v>0</v>
      </c>
      <c r="G50" s="141">
        <f>+1!G45+2!G45+3!G45</f>
        <v>0</v>
      </c>
      <c r="H50" s="156">
        <f>+1!H45+2!H45+3!H45</f>
        <v>0</v>
      </c>
      <c r="I50" s="273">
        <f>+1!I45+2!I45+3!I45</f>
        <v>0</v>
      </c>
    </row>
    <row r="51" spans="1:9" ht="15" customHeight="1">
      <c r="A51" s="137" t="s">
        <v>1283</v>
      </c>
      <c r="B51" s="1">
        <v>800</v>
      </c>
      <c r="C51" s="364" t="s">
        <v>3</v>
      </c>
      <c r="D51" s="365"/>
      <c r="E51" s="140">
        <f t="shared" si="1"/>
        <v>0</v>
      </c>
      <c r="F51" s="141">
        <f>+1!F46+2!F46+3!F46</f>
        <v>0</v>
      </c>
      <c r="G51" s="141">
        <f>+1!G46+2!G46+3!G46</f>
        <v>0</v>
      </c>
      <c r="H51" s="156">
        <f>+1!H46+2!H46+3!H46</f>
        <v>0</v>
      </c>
      <c r="I51" s="273">
        <f>+1!I46+2!I46+3!I46</f>
        <v>0</v>
      </c>
    </row>
    <row r="52" spans="1:9" ht="15.75">
      <c r="A52" s="137" t="s">
        <v>1284</v>
      </c>
      <c r="B52" s="1">
        <v>1000</v>
      </c>
      <c r="C52" s="360" t="s">
        <v>4</v>
      </c>
      <c r="D52" s="361"/>
      <c r="E52" s="140">
        <f t="shared" si="1"/>
        <v>0</v>
      </c>
      <c r="F52" s="140">
        <f>+SUM(F53:F69)</f>
        <v>0</v>
      </c>
      <c r="G52" s="141">
        <f>+SUM(G53:G69)</f>
        <v>0</v>
      </c>
      <c r="H52" s="156">
        <f>+SUM(H53:H69)</f>
        <v>0</v>
      </c>
      <c r="I52" s="273">
        <f>+SUM(I53:I69)</f>
        <v>0</v>
      </c>
    </row>
    <row r="53" spans="1:9" ht="15" customHeight="1">
      <c r="A53" s="137" t="s">
        <v>1285</v>
      </c>
      <c r="B53" s="5"/>
      <c r="C53" s="3">
        <v>1011</v>
      </c>
      <c r="D53" s="146" t="s">
        <v>5</v>
      </c>
      <c r="E53" s="164">
        <f t="shared" si="1"/>
        <v>0</v>
      </c>
      <c r="F53" s="332">
        <f>+1!F48+2!F48+3!F48</f>
        <v>0</v>
      </c>
      <c r="G53" s="165">
        <f>+1!G48+2!G48+3!G48</f>
        <v>0</v>
      </c>
      <c r="H53" s="166">
        <f>+1!H48+2!H48+3!H48</f>
        <v>0</v>
      </c>
      <c r="I53" s="274">
        <f>+1!I48+2!I48+3!I48</f>
        <v>0</v>
      </c>
    </row>
    <row r="54" spans="1:9" ht="15" customHeight="1">
      <c r="A54" s="137" t="s">
        <v>1286</v>
      </c>
      <c r="B54" s="5"/>
      <c r="C54" s="6">
        <v>1012</v>
      </c>
      <c r="D54" s="147" t="s">
        <v>6</v>
      </c>
      <c r="E54" s="164">
        <f t="shared" si="1"/>
        <v>0</v>
      </c>
      <c r="F54" s="332">
        <f>+1!F49+2!F49+3!F49</f>
        <v>0</v>
      </c>
      <c r="G54" s="165">
        <f>+1!G49+2!G49+3!G49</f>
        <v>0</v>
      </c>
      <c r="H54" s="166">
        <f>+1!H49+2!H49+3!H49</f>
        <v>0</v>
      </c>
      <c r="I54" s="274">
        <f>+1!I49+2!I49+3!I49</f>
        <v>0</v>
      </c>
    </row>
    <row r="55" spans="1:9" ht="15" customHeight="1">
      <c r="A55" s="137" t="s">
        <v>1287</v>
      </c>
      <c r="B55" s="5"/>
      <c r="C55" s="6">
        <v>1013</v>
      </c>
      <c r="D55" s="147" t="s">
        <v>7</v>
      </c>
      <c r="E55" s="164">
        <f t="shared" si="1"/>
        <v>0</v>
      </c>
      <c r="F55" s="332">
        <f>+1!F50+2!F50+3!F50</f>
        <v>0</v>
      </c>
      <c r="G55" s="165">
        <f>+1!G50+2!G50+3!G50</f>
        <v>0</v>
      </c>
      <c r="H55" s="166">
        <f>+1!H50+2!H50+3!H50</f>
        <v>0</v>
      </c>
      <c r="I55" s="274">
        <f>+1!I50+2!I50+3!I50</f>
        <v>0</v>
      </c>
    </row>
    <row r="56" spans="1:9" ht="15" customHeight="1">
      <c r="A56" s="137" t="s">
        <v>1288</v>
      </c>
      <c r="B56" s="5"/>
      <c r="C56" s="6">
        <v>1014</v>
      </c>
      <c r="D56" s="147" t="s">
        <v>8</v>
      </c>
      <c r="E56" s="164">
        <f t="shared" si="1"/>
        <v>0</v>
      </c>
      <c r="F56" s="332">
        <f>+1!F51+2!F51+3!F51</f>
        <v>0</v>
      </c>
      <c r="G56" s="165">
        <f>+1!G51+2!G51+3!G51</f>
        <v>0</v>
      </c>
      <c r="H56" s="166">
        <f>+1!H51+2!H51+3!H51</f>
        <v>0</v>
      </c>
      <c r="I56" s="274">
        <f>+1!I51+2!I51+3!I51</f>
        <v>0</v>
      </c>
    </row>
    <row r="57" spans="1:9" ht="15" customHeight="1">
      <c r="A57" s="137" t="s">
        <v>1289</v>
      </c>
      <c r="B57" s="5"/>
      <c r="C57" s="6">
        <v>1015</v>
      </c>
      <c r="D57" s="147" t="s">
        <v>9</v>
      </c>
      <c r="E57" s="164">
        <f t="shared" si="1"/>
        <v>0</v>
      </c>
      <c r="F57" s="332">
        <f>+1!F52+2!F52+3!F52</f>
        <v>0</v>
      </c>
      <c r="G57" s="165">
        <f>+1!G52+2!G52+3!G52</f>
        <v>0</v>
      </c>
      <c r="H57" s="166">
        <f>+1!H52+2!H52+3!H52</f>
        <v>0</v>
      </c>
      <c r="I57" s="274">
        <f>+1!I52+2!I52+3!I52</f>
        <v>0</v>
      </c>
    </row>
    <row r="58" spans="1:9" ht="15.75">
      <c r="A58" s="137" t="s">
        <v>1290</v>
      </c>
      <c r="B58" s="5"/>
      <c r="C58" s="7">
        <v>1016</v>
      </c>
      <c r="D58" s="148" t="s">
        <v>10</v>
      </c>
      <c r="E58" s="164">
        <f t="shared" si="1"/>
        <v>0</v>
      </c>
      <c r="F58" s="332">
        <f>+1!F53+2!F53+3!F53</f>
        <v>0</v>
      </c>
      <c r="G58" s="165">
        <f>+1!G53+2!G53+3!G53</f>
        <v>0</v>
      </c>
      <c r="H58" s="166">
        <f>+1!H53+2!H53+3!H53</f>
        <v>0</v>
      </c>
      <c r="I58" s="274">
        <f>+1!I53+2!I53+3!I53</f>
        <v>0</v>
      </c>
    </row>
    <row r="59" spans="1:9" ht="15.75">
      <c r="A59" s="137" t="s">
        <v>1291</v>
      </c>
      <c r="B59" s="2"/>
      <c r="C59" s="8">
        <v>1020</v>
      </c>
      <c r="D59" s="149" t="s">
        <v>11</v>
      </c>
      <c r="E59" s="164">
        <f t="shared" si="1"/>
        <v>0</v>
      </c>
      <c r="F59" s="332">
        <f>+1!F54+2!F54+3!F54</f>
        <v>0</v>
      </c>
      <c r="G59" s="165">
        <f>+1!G54+2!G54+3!G54</f>
        <v>0</v>
      </c>
      <c r="H59" s="166">
        <f>+1!H54+2!H54+3!H54</f>
        <v>0</v>
      </c>
      <c r="I59" s="274">
        <f>+1!I54+2!I54+3!I54</f>
        <v>0</v>
      </c>
    </row>
    <row r="60" spans="1:9" ht="15.75">
      <c r="A60" s="137" t="s">
        <v>1292</v>
      </c>
      <c r="B60" s="5"/>
      <c r="C60" s="9">
        <v>1030</v>
      </c>
      <c r="D60" s="150" t="s">
        <v>12</v>
      </c>
      <c r="E60" s="164">
        <f t="shared" si="1"/>
        <v>0</v>
      </c>
      <c r="F60" s="332">
        <f>+1!F55+2!F55+3!F55</f>
        <v>0</v>
      </c>
      <c r="G60" s="165">
        <f>+1!G55+2!G55+3!G55</f>
        <v>0</v>
      </c>
      <c r="H60" s="166">
        <f>+1!H55+2!H55+3!H55</f>
        <v>0</v>
      </c>
      <c r="I60" s="274">
        <f>+1!I55+2!I55+3!I55</f>
        <v>0</v>
      </c>
    </row>
    <row r="61" spans="1:9" ht="15.75">
      <c r="A61" s="137" t="s">
        <v>1293</v>
      </c>
      <c r="B61" s="5"/>
      <c r="C61" s="8">
        <v>1051</v>
      </c>
      <c r="D61" s="151" t="s">
        <v>13</v>
      </c>
      <c r="E61" s="164">
        <f t="shared" si="1"/>
        <v>0</v>
      </c>
      <c r="F61" s="332">
        <f>+1!F56+2!F56+3!F56</f>
        <v>0</v>
      </c>
      <c r="G61" s="165">
        <f>+1!G56+2!G56+3!G56</f>
        <v>0</v>
      </c>
      <c r="H61" s="166">
        <f>+1!H56+2!H56+3!H56</f>
        <v>0</v>
      </c>
      <c r="I61" s="274">
        <f>+1!I56+2!I56+3!I56</f>
        <v>0</v>
      </c>
    </row>
    <row r="62" spans="1:9" ht="15.75">
      <c r="A62" s="137" t="s">
        <v>1294</v>
      </c>
      <c r="B62" s="5"/>
      <c r="C62" s="6">
        <v>1052</v>
      </c>
      <c r="D62" s="147" t="s">
        <v>14</v>
      </c>
      <c r="E62" s="164">
        <f t="shared" si="1"/>
        <v>0</v>
      </c>
      <c r="F62" s="332">
        <f>+1!F57+2!F57+3!F57</f>
        <v>0</v>
      </c>
      <c r="G62" s="165">
        <f>+1!G57+2!G57+3!G57</f>
        <v>0</v>
      </c>
      <c r="H62" s="166">
        <f>+1!H57+2!H57+3!H57</f>
        <v>0</v>
      </c>
      <c r="I62" s="274">
        <f>+1!I57+2!I57+3!I57</f>
        <v>0</v>
      </c>
    </row>
    <row r="63" spans="1:9" ht="15.75">
      <c r="A63" s="137" t="s">
        <v>1295</v>
      </c>
      <c r="B63" s="5"/>
      <c r="C63" s="9">
        <v>1053</v>
      </c>
      <c r="D63" s="150" t="s">
        <v>15</v>
      </c>
      <c r="E63" s="164">
        <f t="shared" si="1"/>
        <v>0</v>
      </c>
      <c r="F63" s="332">
        <f>+1!F58+2!F58+3!F58</f>
        <v>0</v>
      </c>
      <c r="G63" s="165">
        <f>+1!G58+2!G58+3!G58</f>
        <v>0</v>
      </c>
      <c r="H63" s="166">
        <f>+1!H58+2!H58+3!H58</f>
        <v>0</v>
      </c>
      <c r="I63" s="274">
        <f>+1!I58+2!I58+3!I58</f>
        <v>0</v>
      </c>
    </row>
    <row r="64" spans="1:9" ht="15.75">
      <c r="A64" s="137" t="s">
        <v>1296</v>
      </c>
      <c r="B64" s="5"/>
      <c r="C64" s="8">
        <v>1062</v>
      </c>
      <c r="D64" s="149" t="s">
        <v>16</v>
      </c>
      <c r="E64" s="164">
        <f t="shared" si="1"/>
        <v>0</v>
      </c>
      <c r="F64" s="332">
        <f>+1!F59+2!F59+3!F59</f>
        <v>0</v>
      </c>
      <c r="G64" s="165">
        <f>+1!G59+2!G59+3!G59</f>
        <v>0</v>
      </c>
      <c r="H64" s="166">
        <f>+1!H59+2!H59+3!H59</f>
        <v>0</v>
      </c>
      <c r="I64" s="274">
        <f>+1!I59+2!I59+3!I59</f>
        <v>0</v>
      </c>
    </row>
    <row r="65" spans="1:9" ht="15.75">
      <c r="A65" s="137" t="s">
        <v>1297</v>
      </c>
      <c r="B65" s="5"/>
      <c r="C65" s="9">
        <v>1063</v>
      </c>
      <c r="D65" s="152" t="s">
        <v>17</v>
      </c>
      <c r="E65" s="164">
        <f t="shared" si="1"/>
        <v>0</v>
      </c>
      <c r="F65" s="332">
        <f>+1!F60+2!F60+3!F60</f>
        <v>0</v>
      </c>
      <c r="G65" s="165">
        <f>+1!G60+2!G60+3!G60</f>
        <v>0</v>
      </c>
      <c r="H65" s="166">
        <f>+1!H60+2!H60+3!H60</f>
        <v>0</v>
      </c>
      <c r="I65" s="274">
        <f>+1!I60+2!I60+3!I60</f>
        <v>0</v>
      </c>
    </row>
    <row r="66" spans="1:9" ht="15.75">
      <c r="A66" s="137" t="s">
        <v>1298</v>
      </c>
      <c r="B66" s="5"/>
      <c r="C66" s="10">
        <v>1069</v>
      </c>
      <c r="D66" s="153" t="s">
        <v>18</v>
      </c>
      <c r="E66" s="164">
        <f t="shared" si="1"/>
        <v>0</v>
      </c>
      <c r="F66" s="332">
        <f>+1!F61+2!F61+3!F61</f>
        <v>0</v>
      </c>
      <c r="G66" s="165">
        <f>+1!G61+2!G61+3!G61</f>
        <v>0</v>
      </c>
      <c r="H66" s="166">
        <f>+1!H61+2!H61+3!H61</f>
        <v>0</v>
      </c>
      <c r="I66" s="274">
        <f>+1!I61+2!I61+3!I61</f>
        <v>0</v>
      </c>
    </row>
    <row r="67" spans="1:9" ht="15.75">
      <c r="A67" s="137" t="s">
        <v>1299</v>
      </c>
      <c r="B67" s="2"/>
      <c r="C67" s="8">
        <v>1091</v>
      </c>
      <c r="D67" s="151" t="s">
        <v>19</v>
      </c>
      <c r="E67" s="164">
        <f t="shared" si="1"/>
        <v>0</v>
      </c>
      <c r="F67" s="332">
        <f>+1!F62+2!F62+3!F62</f>
        <v>0</v>
      </c>
      <c r="G67" s="165">
        <f>+1!G62+2!G62+3!G62</f>
        <v>0</v>
      </c>
      <c r="H67" s="166">
        <f>+1!H62+2!H62+3!H62</f>
        <v>0</v>
      </c>
      <c r="I67" s="274">
        <f>+1!I62+2!I62+3!I62</f>
        <v>0</v>
      </c>
    </row>
    <row r="68" spans="1:9" ht="15.75">
      <c r="A68" s="137" t="s">
        <v>1300</v>
      </c>
      <c r="B68" s="5"/>
      <c r="C68" s="6">
        <v>1092</v>
      </c>
      <c r="D68" s="147" t="s">
        <v>20</v>
      </c>
      <c r="E68" s="164">
        <f t="shared" si="1"/>
        <v>0</v>
      </c>
      <c r="F68" s="332">
        <f>+1!F63+2!F63+3!F63</f>
        <v>0</v>
      </c>
      <c r="G68" s="165">
        <f>+1!G63+2!G63+3!G63</f>
        <v>0</v>
      </c>
      <c r="H68" s="166">
        <f>+1!H63+2!H63+3!H63</f>
        <v>0</v>
      </c>
      <c r="I68" s="274">
        <f>+1!I63+2!I63+3!I63</f>
        <v>0</v>
      </c>
    </row>
    <row r="69" spans="1:9" ht="15.75">
      <c r="A69" s="137" t="s">
        <v>1301</v>
      </c>
      <c r="B69" s="5"/>
      <c r="C69" s="4">
        <v>1098</v>
      </c>
      <c r="D69" s="154" t="s">
        <v>21</v>
      </c>
      <c r="E69" s="164">
        <f t="shared" si="1"/>
        <v>0</v>
      </c>
      <c r="F69" s="332">
        <f>+1!F64+2!F64+3!F64</f>
        <v>0</v>
      </c>
      <c r="G69" s="165">
        <f>+1!G64+2!G64+3!G64</f>
        <v>0</v>
      </c>
      <c r="H69" s="166">
        <f>+1!H64+2!H64+3!H64</f>
        <v>0</v>
      </c>
      <c r="I69" s="274">
        <f>+1!I64+2!I64+3!I64</f>
        <v>0</v>
      </c>
    </row>
    <row r="70" spans="1:9" ht="15.75">
      <c r="A70" s="137" t="s">
        <v>1302</v>
      </c>
      <c r="B70" s="1">
        <v>1900</v>
      </c>
      <c r="C70" s="366" t="s">
        <v>22</v>
      </c>
      <c r="D70" s="367"/>
      <c r="E70" s="140">
        <f t="shared" si="1"/>
        <v>0</v>
      </c>
      <c r="F70" s="140">
        <f>+1!F65+2!F65+3!F65</f>
        <v>0</v>
      </c>
      <c r="G70" s="141">
        <f>+1!G65+2!G65+3!G65</f>
        <v>0</v>
      </c>
      <c r="H70" s="156">
        <f>+1!H65+2!H65+3!H65</f>
        <v>0</v>
      </c>
      <c r="I70" s="273">
        <f>+1!I65+2!I65+3!I65</f>
        <v>0</v>
      </c>
    </row>
    <row r="71" spans="1:9" ht="15.75">
      <c r="A71" s="137" t="s">
        <v>1303</v>
      </c>
      <c r="B71" s="1">
        <v>2100</v>
      </c>
      <c r="C71" s="366" t="s">
        <v>23</v>
      </c>
      <c r="D71" s="367"/>
      <c r="E71" s="140">
        <f t="shared" si="1"/>
        <v>0</v>
      </c>
      <c r="F71" s="140">
        <f>+1!F66+2!F66+3!F66</f>
        <v>0</v>
      </c>
      <c r="G71" s="141">
        <f>+1!G66+2!G66+3!G66</f>
        <v>0</v>
      </c>
      <c r="H71" s="156">
        <f>+1!H66+2!H66+3!H66</f>
        <v>0</v>
      </c>
      <c r="I71" s="273">
        <f>+1!I66+2!I66+3!I66</f>
        <v>0</v>
      </c>
    </row>
    <row r="72" spans="1:9" ht="15.75">
      <c r="A72" s="137" t="s">
        <v>1304</v>
      </c>
      <c r="B72" s="1">
        <v>2200</v>
      </c>
      <c r="C72" s="366" t="s">
        <v>24</v>
      </c>
      <c r="D72" s="367"/>
      <c r="E72" s="140">
        <f t="shared" si="1"/>
        <v>0</v>
      </c>
      <c r="F72" s="140">
        <f>+1!F67+2!F67+3!F67</f>
        <v>0</v>
      </c>
      <c r="G72" s="141">
        <f>+1!G67+2!G67+3!G67</f>
        <v>0</v>
      </c>
      <c r="H72" s="156">
        <f>+1!H67+2!H67+3!H67</f>
        <v>0</v>
      </c>
      <c r="I72" s="273">
        <f>+1!I67+2!I67+3!I67</f>
        <v>0</v>
      </c>
    </row>
    <row r="73" spans="1:9" ht="15.75">
      <c r="A73" s="137" t="s">
        <v>1305</v>
      </c>
      <c r="B73" s="1">
        <v>2500</v>
      </c>
      <c r="C73" s="366" t="s">
        <v>25</v>
      </c>
      <c r="D73" s="367"/>
      <c r="E73" s="140">
        <f t="shared" si="1"/>
        <v>0</v>
      </c>
      <c r="F73" s="140">
        <f>+1!F68+2!F68+3!F68</f>
        <v>0</v>
      </c>
      <c r="G73" s="141">
        <f>+1!G68+2!G68+3!G68</f>
        <v>0</v>
      </c>
      <c r="H73" s="156">
        <f>+1!H68+2!H68+3!H68</f>
        <v>0</v>
      </c>
      <c r="I73" s="273">
        <f>+1!I68+2!I68+3!I68</f>
        <v>0</v>
      </c>
    </row>
    <row r="74" spans="1:9" ht="15.75">
      <c r="A74" s="137" t="s">
        <v>1306</v>
      </c>
      <c r="B74" s="1">
        <v>2600</v>
      </c>
      <c r="C74" s="368" t="s">
        <v>26</v>
      </c>
      <c r="D74" s="369"/>
      <c r="E74" s="140">
        <f t="shared" si="1"/>
        <v>0</v>
      </c>
      <c r="F74" s="140">
        <f>+1!F69+2!F69+3!F69</f>
        <v>0</v>
      </c>
      <c r="G74" s="141">
        <f>+1!G69+2!G69+3!G69</f>
        <v>0</v>
      </c>
      <c r="H74" s="156">
        <f>+1!H69+2!H69+3!H69</f>
        <v>0</v>
      </c>
      <c r="I74" s="273">
        <f>+1!I69+2!I69+3!I69</f>
        <v>0</v>
      </c>
    </row>
    <row r="75" spans="1:9" ht="15.75">
      <c r="A75" s="137" t="s">
        <v>1307</v>
      </c>
      <c r="B75" s="1">
        <v>2700</v>
      </c>
      <c r="C75" s="368" t="s">
        <v>27</v>
      </c>
      <c r="D75" s="369"/>
      <c r="E75" s="140">
        <f t="shared" si="1"/>
        <v>0</v>
      </c>
      <c r="F75" s="140">
        <f>+1!F70+2!F70+3!F70</f>
        <v>0</v>
      </c>
      <c r="G75" s="141">
        <f>+1!G70+2!G70+3!G70</f>
        <v>0</v>
      </c>
      <c r="H75" s="156">
        <f>+1!H70+2!H70+3!H70</f>
        <v>0</v>
      </c>
      <c r="I75" s="273">
        <f>+1!I70+2!I70+3!I70</f>
        <v>0</v>
      </c>
    </row>
    <row r="76" spans="1:9" ht="15.75">
      <c r="A76" s="137" t="s">
        <v>1308</v>
      </c>
      <c r="B76" s="1">
        <v>2800</v>
      </c>
      <c r="C76" s="368" t="s">
        <v>28</v>
      </c>
      <c r="D76" s="369"/>
      <c r="E76" s="140">
        <f t="shared" si="1"/>
        <v>0</v>
      </c>
      <c r="F76" s="140">
        <f>+1!F71+2!F71+3!F71</f>
        <v>0</v>
      </c>
      <c r="G76" s="141">
        <f>+1!G71+2!G71+3!G71</f>
        <v>0</v>
      </c>
      <c r="H76" s="156">
        <f>+1!H71+2!H71+3!H71</f>
        <v>0</v>
      </c>
      <c r="I76" s="273">
        <f>+1!I71+2!I71+3!I71</f>
        <v>0</v>
      </c>
    </row>
    <row r="77" spans="1:9" ht="15.75">
      <c r="A77" s="137" t="s">
        <v>1309</v>
      </c>
      <c r="B77" s="1">
        <v>2900</v>
      </c>
      <c r="C77" s="366" t="s">
        <v>29</v>
      </c>
      <c r="D77" s="367"/>
      <c r="E77" s="140">
        <f t="shared" si="1"/>
        <v>0</v>
      </c>
      <c r="F77" s="140">
        <f>+1!F72+2!F72+3!F72</f>
        <v>0</v>
      </c>
      <c r="G77" s="141">
        <f>+1!G72+2!G72+3!G72</f>
        <v>0</v>
      </c>
      <c r="H77" s="156">
        <f>+1!H72+2!H72+3!H72</f>
        <v>0</v>
      </c>
      <c r="I77" s="273">
        <f>+1!I72+2!I72+3!I72</f>
        <v>0</v>
      </c>
    </row>
    <row r="78" spans="1:9" ht="15.75">
      <c r="A78" s="137" t="s">
        <v>1310</v>
      </c>
      <c r="B78" s="1">
        <v>3300</v>
      </c>
      <c r="C78" s="11" t="s">
        <v>30</v>
      </c>
      <c r="D78" s="265"/>
      <c r="E78" s="138">
        <f t="shared" si="1"/>
        <v>0</v>
      </c>
      <c r="F78" s="138">
        <f>+1!F73+2!F73+3!F73</f>
        <v>0</v>
      </c>
      <c r="G78" s="139">
        <f>+1!G73+2!G73+3!G73</f>
        <v>0</v>
      </c>
      <c r="H78" s="157">
        <f>+1!H73+2!H73+3!H73</f>
        <v>0</v>
      </c>
      <c r="I78" s="275">
        <f>+1!I73+2!I73+3!I73</f>
        <v>0</v>
      </c>
    </row>
    <row r="79" spans="1:9" ht="15.75">
      <c r="A79" s="137" t="s">
        <v>1311</v>
      </c>
      <c r="B79" s="1">
        <v>3900</v>
      </c>
      <c r="C79" s="366" t="s">
        <v>31</v>
      </c>
      <c r="D79" s="367"/>
      <c r="E79" s="138">
        <f t="shared" si="1"/>
        <v>0</v>
      </c>
      <c r="F79" s="138">
        <f>+1!F74+2!F74+3!F74</f>
        <v>0</v>
      </c>
      <c r="G79" s="139">
        <f>+1!G74+2!G74+3!G74</f>
        <v>0</v>
      </c>
      <c r="H79" s="157">
        <f>+1!H74+2!H74+3!H74</f>
        <v>0</v>
      </c>
      <c r="I79" s="275">
        <f>+1!I74+2!I74+3!I74</f>
        <v>0</v>
      </c>
    </row>
    <row r="80" spans="1:9" ht="15.75">
      <c r="A80" s="137" t="s">
        <v>1312</v>
      </c>
      <c r="B80" s="1">
        <v>4000</v>
      </c>
      <c r="C80" s="366" t="s">
        <v>32</v>
      </c>
      <c r="D80" s="367"/>
      <c r="E80" s="140">
        <f t="shared" si="1"/>
        <v>0</v>
      </c>
      <c r="F80" s="140">
        <f>+1!F75+2!F75+3!F75</f>
        <v>0</v>
      </c>
      <c r="G80" s="141">
        <f>+1!G75+2!G75+3!G75</f>
        <v>0</v>
      </c>
      <c r="H80" s="156">
        <f>+1!H75+2!H75+3!H75</f>
        <v>0</v>
      </c>
      <c r="I80" s="273">
        <f>+1!I75+2!I75+3!I75</f>
        <v>0</v>
      </c>
    </row>
    <row r="81" spans="1:9" ht="15.75">
      <c r="A81" s="137" t="s">
        <v>1313</v>
      </c>
      <c r="B81" s="1">
        <v>4100</v>
      </c>
      <c r="C81" s="366" t="s">
        <v>33</v>
      </c>
      <c r="D81" s="367"/>
      <c r="E81" s="138">
        <f t="shared" si="1"/>
        <v>0</v>
      </c>
      <c r="F81" s="138">
        <f>+1!F76+2!F76+3!F76</f>
        <v>0</v>
      </c>
      <c r="G81" s="139">
        <f>+1!G76+2!G76+3!G76</f>
        <v>0</v>
      </c>
      <c r="H81" s="157">
        <f>+1!H76+2!H76+3!H76</f>
        <v>0</v>
      </c>
      <c r="I81" s="275">
        <f>+1!I76+2!I76+3!I76</f>
        <v>0</v>
      </c>
    </row>
    <row r="82" spans="1:9" ht="15.75">
      <c r="A82" s="137" t="s">
        <v>1314</v>
      </c>
      <c r="B82" s="1">
        <v>4200</v>
      </c>
      <c r="C82" s="366" t="s">
        <v>34</v>
      </c>
      <c r="D82" s="367"/>
      <c r="E82" s="140">
        <f t="shared" si="1"/>
        <v>0</v>
      </c>
      <c r="F82" s="140">
        <f>+1!F77+2!F77+3!F77</f>
        <v>0</v>
      </c>
      <c r="G82" s="141">
        <f>+1!G77+2!G77+3!G77</f>
        <v>0</v>
      </c>
      <c r="H82" s="156">
        <f>+1!H77+2!H77+3!H77</f>
        <v>0</v>
      </c>
      <c r="I82" s="273">
        <f>+1!I77+2!I77+3!I77</f>
        <v>0</v>
      </c>
    </row>
    <row r="83" spans="1:9" ht="15.75">
      <c r="A83" s="137" t="s">
        <v>1315</v>
      </c>
      <c r="B83" s="1">
        <v>4300</v>
      </c>
      <c r="C83" s="366" t="s">
        <v>35</v>
      </c>
      <c r="D83" s="367"/>
      <c r="E83" s="140">
        <f t="shared" si="1"/>
        <v>0</v>
      </c>
      <c r="F83" s="140">
        <f>+1!F78+2!F78+3!F78</f>
        <v>0</v>
      </c>
      <c r="G83" s="141">
        <f>+1!G78+2!G78+3!G78</f>
        <v>0</v>
      </c>
      <c r="H83" s="156">
        <f>+1!H78+2!H78+3!H78</f>
        <v>0</v>
      </c>
      <c r="I83" s="273">
        <f>+1!I78+2!I78+3!I78</f>
        <v>0</v>
      </c>
    </row>
    <row r="84" spans="1:9" ht="15.75">
      <c r="A84" s="137" t="s">
        <v>1316</v>
      </c>
      <c r="B84" s="1">
        <v>4400</v>
      </c>
      <c r="C84" s="366" t="s">
        <v>36</v>
      </c>
      <c r="D84" s="367"/>
      <c r="E84" s="140">
        <f t="shared" si="1"/>
        <v>0</v>
      </c>
      <c r="F84" s="140">
        <f>+1!F79+2!F79+3!F79</f>
        <v>0</v>
      </c>
      <c r="G84" s="141">
        <f>+1!G79+2!G79+3!G79</f>
        <v>0</v>
      </c>
      <c r="H84" s="156">
        <f>+1!H79+2!H79+3!H79</f>
        <v>0</v>
      </c>
      <c r="I84" s="273">
        <f>+1!I79+2!I79+3!I79</f>
        <v>0</v>
      </c>
    </row>
    <row r="85" spans="1:9" ht="15.75">
      <c r="A85" s="137" t="s">
        <v>1317</v>
      </c>
      <c r="B85" s="1">
        <v>4500</v>
      </c>
      <c r="C85" s="366" t="s">
        <v>37</v>
      </c>
      <c r="D85" s="367"/>
      <c r="E85" s="140">
        <f t="shared" si="1"/>
        <v>0</v>
      </c>
      <c r="F85" s="140">
        <f>+1!F80+2!F80+3!F80</f>
        <v>0</v>
      </c>
      <c r="G85" s="141">
        <f>+1!G80+2!G80+3!G80</f>
        <v>0</v>
      </c>
      <c r="H85" s="156">
        <f>+1!H80+2!H80+3!H80</f>
        <v>0</v>
      </c>
      <c r="I85" s="273">
        <f>+1!I80+2!I80+3!I80</f>
        <v>0</v>
      </c>
    </row>
    <row r="86" spans="1:9" ht="15.75">
      <c r="A86" s="137" t="s">
        <v>1318</v>
      </c>
      <c r="B86" s="1">
        <v>4600</v>
      </c>
      <c r="C86" s="368" t="s">
        <v>38</v>
      </c>
      <c r="D86" s="369"/>
      <c r="E86" s="140">
        <f t="shared" si="1"/>
        <v>0</v>
      </c>
      <c r="F86" s="140">
        <f>+1!F81+2!F81+3!F81</f>
        <v>0</v>
      </c>
      <c r="G86" s="141">
        <f>+1!G81+2!G81+3!G81</f>
        <v>0</v>
      </c>
      <c r="H86" s="156">
        <f>+1!H81+2!H81+3!H81</f>
        <v>0</v>
      </c>
      <c r="I86" s="273">
        <f>+1!I81+2!I81+3!I81</f>
        <v>0</v>
      </c>
    </row>
    <row r="87" spans="1:9" ht="15.75">
      <c r="A87" s="137" t="s">
        <v>1319</v>
      </c>
      <c r="B87" s="1">
        <v>4900</v>
      </c>
      <c r="C87" s="366" t="s">
        <v>39</v>
      </c>
      <c r="D87" s="367"/>
      <c r="E87" s="140">
        <f t="shared" si="1"/>
        <v>0</v>
      </c>
      <c r="F87" s="140">
        <f>+1!F82+2!F82+3!F82</f>
        <v>0</v>
      </c>
      <c r="G87" s="141">
        <f>+1!G82+2!G82+3!G82</f>
        <v>0</v>
      </c>
      <c r="H87" s="156">
        <f>+1!H82+2!H82+3!H82</f>
        <v>0</v>
      </c>
      <c r="I87" s="273">
        <f>+1!I82+2!I82+3!I82</f>
        <v>0</v>
      </c>
    </row>
    <row r="88" spans="1:9" ht="15.75">
      <c r="A88" s="137" t="s">
        <v>1320</v>
      </c>
      <c r="B88" s="12">
        <v>5100</v>
      </c>
      <c r="C88" s="375" t="s">
        <v>40</v>
      </c>
      <c r="D88" s="376"/>
      <c r="E88" s="140">
        <f t="shared" si="1"/>
        <v>0</v>
      </c>
      <c r="F88" s="140">
        <f>+1!F83+2!F83+3!F83</f>
        <v>0</v>
      </c>
      <c r="G88" s="141">
        <f>+1!G83+2!G83+3!G83</f>
        <v>0</v>
      </c>
      <c r="H88" s="156">
        <f>+1!H83+2!H83+3!H83</f>
        <v>0</v>
      </c>
      <c r="I88" s="273">
        <f>+1!I83+2!I83+3!I83</f>
        <v>0</v>
      </c>
    </row>
    <row r="89" spans="1:9" ht="15.75">
      <c r="A89" s="137" t="s">
        <v>1321</v>
      </c>
      <c r="B89" s="12">
        <v>5200</v>
      </c>
      <c r="C89" s="375" t="s">
        <v>41</v>
      </c>
      <c r="D89" s="376"/>
      <c r="E89" s="140">
        <f t="shared" si="1"/>
        <v>0</v>
      </c>
      <c r="F89" s="140">
        <f>+1!F84+2!F84+3!F84</f>
        <v>0</v>
      </c>
      <c r="G89" s="141">
        <f>+1!G84+2!G84+3!G84</f>
        <v>0</v>
      </c>
      <c r="H89" s="156">
        <f>+1!H84+2!H84+3!H84</f>
        <v>0</v>
      </c>
      <c r="I89" s="273">
        <f>+1!I84+2!I84+3!I84</f>
        <v>0</v>
      </c>
    </row>
    <row r="90" spans="1:9" ht="15.75">
      <c r="A90" s="137" t="s">
        <v>1322</v>
      </c>
      <c r="B90" s="12">
        <v>5300</v>
      </c>
      <c r="C90" s="375" t="s">
        <v>42</v>
      </c>
      <c r="D90" s="376"/>
      <c r="E90" s="140">
        <f t="shared" si="1"/>
        <v>0</v>
      </c>
      <c r="F90" s="140">
        <f>+1!F85+2!F85+3!F85</f>
        <v>0</v>
      </c>
      <c r="G90" s="141">
        <f>+1!G85+2!G85+3!G85</f>
        <v>0</v>
      </c>
      <c r="H90" s="156">
        <f>+1!H85+2!H85+3!H85</f>
        <v>0</v>
      </c>
      <c r="I90" s="273">
        <f>+1!I85+2!I85+3!I85</f>
        <v>0</v>
      </c>
    </row>
    <row r="91" spans="1:9" ht="15.75">
      <c r="A91" s="137" t="s">
        <v>1323</v>
      </c>
      <c r="B91" s="12">
        <v>5400</v>
      </c>
      <c r="C91" s="375" t="s">
        <v>43</v>
      </c>
      <c r="D91" s="376"/>
      <c r="E91" s="140">
        <f t="shared" si="1"/>
        <v>0</v>
      </c>
      <c r="F91" s="140">
        <f>+1!F86+2!F86+3!F86</f>
        <v>0</v>
      </c>
      <c r="G91" s="141">
        <f>+1!G86+2!G86+3!G86</f>
        <v>0</v>
      </c>
      <c r="H91" s="156">
        <f>+1!H86+2!H86+3!H86</f>
        <v>0</v>
      </c>
      <c r="I91" s="273">
        <f>+1!I86+2!I86+3!I86</f>
        <v>0</v>
      </c>
    </row>
    <row r="92" spans="1:9" ht="15.75">
      <c r="A92" s="137" t="s">
        <v>1324</v>
      </c>
      <c r="B92" s="1">
        <v>5500</v>
      </c>
      <c r="C92" s="366" t="s">
        <v>44</v>
      </c>
      <c r="D92" s="367"/>
      <c r="E92" s="140">
        <f t="shared" si="1"/>
        <v>0</v>
      </c>
      <c r="F92" s="140">
        <f>+1!F87+2!F87+3!F87</f>
        <v>0</v>
      </c>
      <c r="G92" s="141">
        <f>+1!G87+2!G87+3!G87</f>
        <v>0</v>
      </c>
      <c r="H92" s="156">
        <f>+1!H87+2!H87+3!H87</f>
        <v>0</v>
      </c>
      <c r="I92" s="273">
        <f>+1!I87+2!I87+3!I87</f>
        <v>0</v>
      </c>
    </row>
    <row r="93" spans="1:9" ht="16.5" thickBot="1">
      <c r="A93" s="137" t="s">
        <v>1325</v>
      </c>
      <c r="B93" s="155">
        <v>5700</v>
      </c>
      <c r="C93" s="370" t="s">
        <v>45</v>
      </c>
      <c r="D93" s="371"/>
      <c r="E93" s="158">
        <f t="shared" si="1"/>
        <v>0</v>
      </c>
      <c r="F93" s="158">
        <f>+1!F88+2!F88+3!F88</f>
        <v>0</v>
      </c>
      <c r="G93" s="159">
        <f>+1!G88+2!G88+3!G88</f>
        <v>0</v>
      </c>
      <c r="H93" s="160">
        <f>+1!H88+2!H88+3!H88</f>
        <v>0</v>
      </c>
      <c r="I93" s="276">
        <f>+1!I88+2!I88+3!I88</f>
        <v>0</v>
      </c>
    </row>
    <row r="95" spans="1:9" ht="16.5" thickBot="1">
      <c r="A95" s="137" t="s">
        <v>1326</v>
      </c>
      <c r="B95" s="155" t="s">
        <v>1192</v>
      </c>
      <c r="C95" s="370" t="s">
        <v>1193</v>
      </c>
      <c r="D95" s="371"/>
      <c r="E95" s="219">
        <f>+F95+G95+H95</f>
        <v>0</v>
      </c>
      <c r="F95" s="219">
        <f>SUM(F48,F49,F50,F51,F52,F70,F71,F72,F73,F74,F75,F76,F77,F78,F79,F80,F81,F82,F83,F84,F85,F86,F87,F88,F89,F90,F91,F92,F93)</f>
        <v>0</v>
      </c>
      <c r="G95" s="220">
        <f>SUM(G48,G49,G50,G51,G52,G70,G71,G72,G73,G74,G75,G76,G77,G78,G79,G80,G81,G82,G83,G84,G85,G86,G87,G88,G89,G90,G91,G92,G93)</f>
        <v>0</v>
      </c>
      <c r="H95" s="221">
        <f>SUM(H48,H49,H50,H51,H52,H70,H71,H72,H73,H74,H75,H76,H77,H78,H79,H80,H81,H82,H83,H84,H85,H86,H87,H88,H89,H90,H91,H92,H93)</f>
        <v>0</v>
      </c>
      <c r="I95" s="222">
        <f>SUM(I48,I49,I50,I51,I52,I70,I71,I72,I73,I74,I75,I76,I77,I78,I79,I80,I81,I82,I83,I84,I85,I86,I87,I88,I89,I90,I91,I92,I93)</f>
        <v>0</v>
      </c>
    </row>
  </sheetData>
  <sheetProtection password="81B0" sheet="1"/>
  <mergeCells count="39"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71:D71"/>
    <mergeCell ref="C72:D72"/>
    <mergeCell ref="C73:D73"/>
    <mergeCell ref="C74:D74"/>
    <mergeCell ref="C75:D75"/>
    <mergeCell ref="C76:D76"/>
    <mergeCell ref="C48:D48"/>
    <mergeCell ref="C49:D49"/>
    <mergeCell ref="C50:D50"/>
    <mergeCell ref="C51:D51"/>
    <mergeCell ref="C52:D52"/>
    <mergeCell ref="C70:D70"/>
    <mergeCell ref="B14:D14"/>
    <mergeCell ref="B2:I2"/>
    <mergeCell ref="B3:I3"/>
    <mergeCell ref="B5:D5"/>
    <mergeCell ref="B12:D12"/>
    <mergeCell ref="B13:D13"/>
    <mergeCell ref="E10:F10"/>
    <mergeCell ref="B10:D11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D36" sqref="D36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1344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Априлци</v>
      </c>
      <c r="C5" s="349"/>
      <c r="D5" s="350"/>
      <c r="E5" s="288"/>
      <c r="F5" s="132" t="s">
        <v>1169</v>
      </c>
      <c r="G5" s="133" t="str">
        <f>+RECAP!G5</f>
        <v>6101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f>+RECAP!F8</f>
        <v>44927</v>
      </c>
      <c r="G8" s="128">
        <f>+RECAP!G8</f>
        <v>45291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tr">
        <f>+"Трансфери от/за ЦБ за/от други бюджети - одобрени със ЗДБРБ за "&amp;YEAR(F8)&amp;" г."</f>
        <v>Трансфери от/за ЦБ за/от други бюджети - одобрени със ЗДБРБ за 2023 г.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tr">
        <f>+"в т.ч. отчисления за "&amp;YEAR(F8)&amp;" г. по чл. 60 и 64 от Закона за управление на отпадъците"</f>
        <v>в т.ч. отчисления за 2023 г. по чл. 60 и 64 от Закона за управление на отпадъците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tr">
        <f>+"Преходен остатък от "&amp;YEAR(F8)-1&amp;" г."</f>
        <v>Преходен остатък от 2022 г.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E11:H11"/>
    <mergeCell ref="B2:I2"/>
    <mergeCell ref="B3:I3"/>
    <mergeCell ref="B5:D5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6">
      <selection activeCell="D36" sqref="D36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1344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+RECAP!B13</f>
        <v>2. Разходи за справяне с последствията от военните действия срещу Украйна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Априлци</v>
      </c>
      <c r="C5" s="349"/>
      <c r="D5" s="350"/>
      <c r="E5" s="288"/>
      <c r="F5" s="132" t="s">
        <v>1169</v>
      </c>
      <c r="G5" s="133" t="str">
        <f>+RECAP!G5</f>
        <v>6101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f>+RECAP!F8</f>
        <v>44927</v>
      </c>
      <c r="G8" s="128">
        <f>+RECAP!G8</f>
        <v>45291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tr">
        <f>+"Трансфери от/за ЦБ за/от други бюджети - одобрени със ЗДБРБ за "&amp;YEAR(F8)&amp;" г."</f>
        <v>Трансфери от/за ЦБ за/от други бюджети - одобрени със ЗДБРБ за 2023 г.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tr">
        <f>+"в т.ч. отчисления за "&amp;YEAR(F8)&amp;" г. по чл. 60 и 64 от Закона за управление на отпадъците"</f>
        <v>в т.ч. отчисления за 2023 г. по чл. 60 и 64 от Закона за управление на отпадъците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tr">
        <f>+"Преходен остатък от "&amp;YEAR(F8)-1&amp;" г."</f>
        <v>Преходен остатък от 2022 г.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 customHeight="1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D36" sqref="D36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1344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+RECAP!B14</f>
        <v>3. Предоставяне на хуманитарна помощ за Украйна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Априлци</v>
      </c>
      <c r="C5" s="349"/>
      <c r="D5" s="350"/>
      <c r="E5" s="288"/>
      <c r="F5" s="132" t="s">
        <v>1169</v>
      </c>
      <c r="G5" s="133" t="str">
        <f>+RECAP!G5</f>
        <v>6101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f>+RECAP!F8</f>
        <v>44927</v>
      </c>
      <c r="G8" s="128">
        <f>+RECAP!G8</f>
        <v>45291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tr">
        <f>+"Трансфери от/за ЦБ за/от други бюджети - одобрени със ЗДБРБ за "&amp;YEAR(F8)&amp;" г."</f>
        <v>Трансфери от/за ЦБ за/от други бюджети - одобрени със ЗДБРБ за 2023 г.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tr">
        <f>+"в т.ч. отчисления за "&amp;YEAR(F8)&amp;" г. по чл. 60 и 64 от Закона за управление на отпадъците"</f>
        <v>в т.ч. отчисления за 2023 г. по чл. 60 и 64 от Закона за управление на отпадъците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tr">
        <f>+"Преходен остатък от "&amp;YEAR(F8)-1&amp;" г."</f>
        <v>Преходен остатък от 2022 г.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B717" sqref="B714:B717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45016</v>
      </c>
      <c r="C714" s="125" t="s">
        <v>1329</v>
      </c>
    </row>
    <row r="715" spans="1:3" ht="14.25">
      <c r="A715" s="125"/>
      <c r="B715" s="126">
        <v>45107</v>
      </c>
      <c r="C715" s="125" t="s">
        <v>1330</v>
      </c>
    </row>
    <row r="716" spans="1:3" ht="14.25">
      <c r="A716" s="125"/>
      <c r="B716" s="126">
        <v>45199</v>
      </c>
      <c r="C716" s="125" t="s">
        <v>1331</v>
      </c>
    </row>
    <row r="717" spans="1:3" ht="14.25">
      <c r="A717" s="125"/>
      <c r="B717" s="126">
        <v>45291</v>
      </c>
      <c r="C717" s="125" t="s">
        <v>1332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Schetovodstvo</cp:lastModifiedBy>
  <cp:lastPrinted>2021-02-01T09:37:17Z</cp:lastPrinted>
  <dcterms:created xsi:type="dcterms:W3CDTF">2020-05-21T16:55:48Z</dcterms:created>
  <dcterms:modified xsi:type="dcterms:W3CDTF">2024-01-10T13:09:09Z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